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Characteristics!$A$1:$O$49</definedName>
    <definedName name="_xlnm._FilterDatabase" localSheetId="1" hidden="1">Performance!$A$1:$I$49</definedName>
  </definedNames>
  <calcPr calcId="125725"/>
</workbook>
</file>

<file path=xl/calcChain.xml><?xml version="1.0" encoding="utf-8"?>
<calcChain xmlns="http://schemas.openxmlformats.org/spreadsheetml/2006/main">
  <c r="B49" i="2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<sst xmlns="http://schemas.openxmlformats.org/spreadsheetml/2006/main" count="473" uniqueCount="369">
  <si>
    <t>Name</t>
  </si>
  <si>
    <t>Sector</t>
  </si>
  <si>
    <t>Price</t>
  </si>
  <si>
    <t>Dividend Yield</t>
  </si>
  <si>
    <t>Years of Dividend Increases</t>
  </si>
  <si>
    <t>1-Year Dividend Growth</t>
  </si>
  <si>
    <t>5-Year Dividend Growth (Annualized)</t>
  </si>
  <si>
    <t>Dividends Per Share (TTM)</t>
  </si>
  <si>
    <t>Market Cap ($M)</t>
  </si>
  <si>
    <t>Trailing P/E Ratio</t>
  </si>
  <si>
    <t>Payout Ratio</t>
  </si>
  <si>
    <t>Beta</t>
  </si>
  <si>
    <t>52-Week High</t>
  </si>
  <si>
    <t>52-Week Low</t>
  </si>
  <si>
    <t>Ticker</t>
  </si>
  <si>
    <t>ABBV</t>
  </si>
  <si>
    <t>ABM</t>
  </si>
  <si>
    <t>ABT</t>
  </si>
  <si>
    <t>AWR</t>
  </si>
  <si>
    <t>BDX</t>
  </si>
  <si>
    <t>BKH</t>
  </si>
  <si>
    <t>CBSH</t>
  </si>
  <si>
    <t>CDUAF</t>
  </si>
  <si>
    <t>CINF</t>
  </si>
  <si>
    <t>CL</t>
  </si>
  <si>
    <t>CWT</t>
  </si>
  <si>
    <t>DOV</t>
  </si>
  <si>
    <t>EMR</t>
  </si>
  <si>
    <t>FMCB</t>
  </si>
  <si>
    <t>FRT</t>
  </si>
  <si>
    <t>FUL</t>
  </si>
  <si>
    <t>GPC</t>
  </si>
  <si>
    <t>GRC</t>
  </si>
  <si>
    <t>GWW</t>
  </si>
  <si>
    <t>HRL</t>
  </si>
  <si>
    <t>ITW</t>
  </si>
  <si>
    <t>JNJ</t>
  </si>
  <si>
    <t>KMB</t>
  </si>
  <si>
    <t>KO</t>
  </si>
  <si>
    <t>LANC</t>
  </si>
  <si>
    <t>LEG</t>
  </si>
  <si>
    <t>LOW</t>
  </si>
  <si>
    <t>MMM</t>
  </si>
  <si>
    <t>MO</t>
  </si>
  <si>
    <t>MSA</t>
  </si>
  <si>
    <t>MSEX</t>
  </si>
  <si>
    <t>NDSN</t>
  </si>
  <si>
    <t>NFG</t>
  </si>
  <si>
    <t>NUE</t>
  </si>
  <si>
    <t>NWN</t>
  </si>
  <si>
    <t>PEP</t>
  </si>
  <si>
    <t>PG</t>
  </si>
  <si>
    <t>PPG</t>
  </si>
  <si>
    <t>PH</t>
  </si>
  <si>
    <t>SCL</t>
  </si>
  <si>
    <t>SJW</t>
  </si>
  <si>
    <t>SWK</t>
  </si>
  <si>
    <t>TGT</t>
  </si>
  <si>
    <t>TNC</t>
  </si>
  <si>
    <t>TR</t>
  </si>
  <si>
    <t>SYY</t>
  </si>
  <si>
    <t>UVV</t>
  </si>
  <si>
    <t>VFC</t>
  </si>
  <si>
    <t>Healthcare</t>
  </si>
  <si>
    <t>Industrials</t>
  </si>
  <si>
    <t>Utilities</t>
  </si>
  <si>
    <t>Financial Services</t>
  </si>
  <si>
    <t>Consumer Defensive</t>
  </si>
  <si>
    <t>Real Estate</t>
  </si>
  <si>
    <t>Basic Materials</t>
  </si>
  <si>
    <t>Consumer Cyclical</t>
  </si>
  <si>
    <t>Energy</t>
  </si>
  <si>
    <t>N/A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</si>
  <si>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</si>
  <si>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</si>
  <si>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</si>
  <si>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</si>
  <si>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</si>
  <si>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</si>
  <si>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</si>
  <si>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</si>
  <si>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</si>
  <si>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2023-01-21</t>
  </si>
  <si>
    <t>Abbvie Inc</t>
  </si>
  <si>
    <t>$149.59</t>
  </si>
  <si>
    <t>$5.63</t>
  </si>
  <si>
    <t>$2,64,547</t>
  </si>
  <si>
    <t>$169.46</t>
  </si>
  <si>
    <t>$123.56</t>
  </si>
  <si>
    <t>ABM Industries Inc.</t>
  </si>
  <si>
    <t>$44.93</t>
  </si>
  <si>
    <t>$0.80</t>
  </si>
  <si>
    <t>$2,947</t>
  </si>
  <si>
    <t>$53.24</t>
  </si>
  <si>
    <t>$37.32</t>
  </si>
  <si>
    <t>Abbott Laboratories</t>
  </si>
  <si>
    <t>$112.82</t>
  </si>
  <si>
    <t>$1.91</t>
  </si>
  <si>
    <t>$1,96,710</t>
  </si>
  <si>
    <t>$128.65</t>
  </si>
  <si>
    <t>$92.83</t>
  </si>
  <si>
    <t>American States Water Co.</t>
  </si>
  <si>
    <t>$93.04</t>
  </si>
  <si>
    <t>$1.52</t>
  </si>
  <si>
    <t>$3,439</t>
  </si>
  <si>
    <t>$100.51</t>
  </si>
  <si>
    <t>$70.59</t>
  </si>
  <si>
    <t>Becton, Dickinson And Co.</t>
  </si>
  <si>
    <t>$253.81</t>
  </si>
  <si>
    <t>$3.48</t>
  </si>
  <si>
    <t>$72,150</t>
  </si>
  <si>
    <t>$274.41</t>
  </si>
  <si>
    <t>$215.10</t>
  </si>
  <si>
    <t>Black Hills Corporation</t>
  </si>
  <si>
    <t>$71.03</t>
  </si>
  <si>
    <t>$2.38</t>
  </si>
  <si>
    <t>$4,623</t>
  </si>
  <si>
    <t>$79.04</t>
  </si>
  <si>
    <t>$58.53</t>
  </si>
  <si>
    <t>Commerce Bancshares, Inc.</t>
  </si>
  <si>
    <t>$65.57</t>
  </si>
  <si>
    <t>$1.02</t>
  </si>
  <si>
    <t>$7,826</t>
  </si>
  <si>
    <t>$72.60</t>
  </si>
  <si>
    <t>$59.81</t>
  </si>
  <si>
    <t>Canadian Utilities Ltd.</t>
  </si>
  <si>
    <t>$28.38</t>
  </si>
  <si>
    <t>$0.00</t>
  </si>
  <si>
    <t>$5,714</t>
  </si>
  <si>
    <t>$32.61</t>
  </si>
  <si>
    <t>$23.89</t>
  </si>
  <si>
    <t>Cincinnati Financial Corp.</t>
  </si>
  <si>
    <t>$102.73</t>
  </si>
  <si>
    <t>$2.73</t>
  </si>
  <si>
    <t>$16,148</t>
  </si>
  <si>
    <t>$140.48</t>
  </si>
  <si>
    <t>$88.09</t>
  </si>
  <si>
    <t>Colgate-Palmolive Co.</t>
  </si>
  <si>
    <t>$75.44</t>
  </si>
  <si>
    <t>$1.86</t>
  </si>
  <si>
    <t>$63,009</t>
  </si>
  <si>
    <t>$82.74</t>
  </si>
  <si>
    <t>$66.97</t>
  </si>
  <si>
    <t>California Water Service Group</t>
  </si>
  <si>
    <t>$60.73</t>
  </si>
  <si>
    <t>$0.99</t>
  </si>
  <si>
    <t>$3,329</t>
  </si>
  <si>
    <t>$66.12</t>
  </si>
  <si>
    <t>$48.06</t>
  </si>
  <si>
    <t>Dover Corp.</t>
  </si>
  <si>
    <t>$139.34</t>
  </si>
  <si>
    <t>$2.00</t>
  </si>
  <si>
    <t>$19,557</t>
  </si>
  <si>
    <t>$172.56</t>
  </si>
  <si>
    <t>$114.08</t>
  </si>
  <si>
    <t>Emerson Electric Co.</t>
  </si>
  <si>
    <t>$87.35</t>
  </si>
  <si>
    <t>$2.04</t>
  </si>
  <si>
    <t>$51,659</t>
  </si>
  <si>
    <t>$99.65</t>
  </si>
  <si>
    <t>$71.58</t>
  </si>
  <si>
    <t>Farmers &amp; Merchants Bancorp</t>
  </si>
  <si>
    <t>$1,011.80</t>
  </si>
  <si>
    <t>$16.15</t>
  </si>
  <si>
    <t>$777</t>
  </si>
  <si>
    <t>$1,088.00</t>
  </si>
  <si>
    <t>$897.63</t>
  </si>
  <si>
    <t>Federal Realty Investment Trust.</t>
  </si>
  <si>
    <t>$107.65</t>
  </si>
  <si>
    <t>$4.24</t>
  </si>
  <si>
    <t>$8,742</t>
  </si>
  <si>
    <t>$125.35</t>
  </si>
  <si>
    <t>$85.52</t>
  </si>
  <si>
    <t>H.B. Fuller Company</t>
  </si>
  <si>
    <t>$68.85</t>
  </si>
  <si>
    <t>$0.73</t>
  </si>
  <si>
    <t>$3,671</t>
  </si>
  <si>
    <t>$81.41</t>
  </si>
  <si>
    <t>$57.05</t>
  </si>
  <si>
    <t>Genuine Parts Co.</t>
  </si>
  <si>
    <t>$161.74</t>
  </si>
  <si>
    <t>$3.55</t>
  </si>
  <si>
    <t>$22,831</t>
  </si>
  <si>
    <t>$187.73</t>
  </si>
  <si>
    <t>$112.84</t>
  </si>
  <si>
    <t>Gorman-Rupp Co.</t>
  </si>
  <si>
    <t>$27.19</t>
  </si>
  <si>
    <t>$0.68</t>
  </si>
  <si>
    <t>$710</t>
  </si>
  <si>
    <t>$40.64</t>
  </si>
  <si>
    <t>$22.53</t>
  </si>
  <si>
    <t>W.W. Grainger Inc.</t>
  </si>
  <si>
    <t>$560.24</t>
  </si>
  <si>
    <t>$6.73</t>
  </si>
  <si>
    <t>$28,309</t>
  </si>
  <si>
    <t>$611.02</t>
  </si>
  <si>
    <t>$436.57</t>
  </si>
  <si>
    <t>Hormel Foods Corp.</t>
  </si>
  <si>
    <t>$44.58</t>
  </si>
  <si>
    <t>$1.05</t>
  </si>
  <si>
    <t>$24,360</t>
  </si>
  <si>
    <t>$54.18</t>
  </si>
  <si>
    <t>$43.47</t>
  </si>
  <si>
    <t>Illinois Tool Works, Inc.</t>
  </si>
  <si>
    <t>$226.28</t>
  </si>
  <si>
    <t>$5.01</t>
  </si>
  <si>
    <t>$69,510</t>
  </si>
  <si>
    <t>$240.85</t>
  </si>
  <si>
    <t>$171.29</t>
  </si>
  <si>
    <t>Johnson &amp; Johnson</t>
  </si>
  <si>
    <t>$168.74</t>
  </si>
  <si>
    <t>$4.41</t>
  </si>
  <si>
    <t>$4,41,168</t>
  </si>
  <si>
    <t>$183.08</t>
  </si>
  <si>
    <t>$152.71</t>
  </si>
  <si>
    <t>Kimberly-Clark Corp.</t>
  </si>
  <si>
    <t>$135.13</t>
  </si>
  <si>
    <t>$4.58</t>
  </si>
  <si>
    <t>$45,605</t>
  </si>
  <si>
    <t>$140.74</t>
  </si>
  <si>
    <t>$107.82</t>
  </si>
  <si>
    <t>Coca-Cola Co</t>
  </si>
  <si>
    <t>$60.08</t>
  </si>
  <si>
    <t>$1.74</t>
  </si>
  <si>
    <t>$2,59,817</t>
  </si>
  <si>
    <t>$65.77</t>
  </si>
  <si>
    <t>$53.63</t>
  </si>
  <si>
    <t>Lancaster Colony Corp.</t>
  </si>
  <si>
    <t>$192.59</t>
  </si>
  <si>
    <t>$3.23</t>
  </si>
  <si>
    <t>$5,306</t>
  </si>
  <si>
    <t>$213.11</t>
  </si>
  <si>
    <t>$115.20</t>
  </si>
  <si>
    <t>Leggett &amp; Platt, Inc.</t>
  </si>
  <si>
    <t>$34.03</t>
  </si>
  <si>
    <t>$1.71</t>
  </si>
  <si>
    <t>$4,512</t>
  </si>
  <si>
    <t>$40.91</t>
  </si>
  <si>
    <t>$29.89</t>
  </si>
  <si>
    <t>Lowe`s Cos., Inc.</t>
  </si>
  <si>
    <t>$204.53</t>
  </si>
  <si>
    <t>$2.89</t>
  </si>
  <si>
    <t>$1,26,952</t>
  </si>
  <si>
    <t>$237.06</t>
  </si>
  <si>
    <t>$168.22</t>
  </si>
  <si>
    <t>3M Co.</t>
  </si>
  <si>
    <t>$120.65</t>
  </si>
  <si>
    <t>$5.86</t>
  </si>
  <si>
    <t>$66,688</t>
  </si>
  <si>
    <t>$168.12</t>
  </si>
  <si>
    <t>$105.83</t>
  </si>
  <si>
    <t>Altria Group Inc.</t>
  </si>
  <si>
    <t>$44.94</t>
  </si>
  <si>
    <t>$3.57</t>
  </si>
  <si>
    <t>$80,540</t>
  </si>
  <si>
    <t>$39.29</t>
  </si>
  <si>
    <t>MSA Safety Inc</t>
  </si>
  <si>
    <t>$132.28</t>
  </si>
  <si>
    <t>$1.81</t>
  </si>
  <si>
    <t>$5,185</t>
  </si>
  <si>
    <t>$146.33</t>
  </si>
  <si>
    <t>$108.39</t>
  </si>
  <si>
    <t>Middlesex Water Co.</t>
  </si>
  <si>
    <t>$80.64</t>
  </si>
  <si>
    <t>$1.18</t>
  </si>
  <si>
    <t>$1,422</t>
  </si>
  <si>
    <t>$108.43</t>
  </si>
  <si>
    <t>$73.94</t>
  </si>
  <si>
    <t>Nordson Corp.</t>
  </si>
  <si>
    <t>$233.82</t>
  </si>
  <si>
    <t>$2.31</t>
  </si>
  <si>
    <t>$13,364</t>
  </si>
  <si>
    <t>$246.61</t>
  </si>
  <si>
    <t>$193.84</t>
  </si>
  <si>
    <t>National Fuel Gas Co.</t>
  </si>
  <si>
    <t>$58.88</t>
  </si>
  <si>
    <t>$5,387</t>
  </si>
  <si>
    <t>$74.32</t>
  </si>
  <si>
    <t>$56.48</t>
  </si>
  <si>
    <t>Nucor Corp.</t>
  </si>
  <si>
    <t>$153.47</t>
  </si>
  <si>
    <t>$39,372</t>
  </si>
  <si>
    <t>$185.45</t>
  </si>
  <si>
    <t>$87.05</t>
  </si>
  <si>
    <t>Northwest Natural Holding Co</t>
  </si>
  <si>
    <t>$48.76</t>
  </si>
  <si>
    <t>$1.90</t>
  </si>
  <si>
    <t>$1,711</t>
  </si>
  <si>
    <t>$55.97</t>
  </si>
  <si>
    <t>$41.94</t>
  </si>
  <si>
    <t>PepsiCo Inc</t>
  </si>
  <si>
    <t>$169.88</t>
  </si>
  <si>
    <t>$4.48</t>
  </si>
  <si>
    <t>$2,34,045</t>
  </si>
  <si>
    <t>$186.84</t>
  </si>
  <si>
    <t>$150.36</t>
  </si>
  <si>
    <t>Procter &amp; Gamble Co.</t>
  </si>
  <si>
    <t>$142.97</t>
  </si>
  <si>
    <t>$3.62</t>
  </si>
  <si>
    <t>$3,37,287</t>
  </si>
  <si>
    <t>$161.67</t>
  </si>
  <si>
    <t>$120.56</t>
  </si>
  <si>
    <t>PPG Industries, Inc.</t>
  </si>
  <si>
    <t>$131.00</t>
  </si>
  <si>
    <t>$2.40</t>
  </si>
  <si>
    <t>$30,789</t>
  </si>
  <si>
    <t>$156.22</t>
  </si>
  <si>
    <t>$105.98</t>
  </si>
  <si>
    <t>Parker-Hannifin Corp.</t>
  </si>
  <si>
    <t>$305.32</t>
  </si>
  <si>
    <t>$4.97</t>
  </si>
  <si>
    <t>$39,205</t>
  </si>
  <si>
    <t>$332.64</t>
  </si>
  <si>
    <t>$227.34</t>
  </si>
  <si>
    <t>Stepan Co.</t>
  </si>
  <si>
    <t>$108.42</t>
  </si>
  <si>
    <t>$1.36</t>
  </si>
  <si>
    <t>$2,410</t>
  </si>
  <si>
    <t>$115.52</t>
  </si>
  <si>
    <t>$91.33</t>
  </si>
  <si>
    <t>SJW Group</t>
  </si>
  <si>
    <t>$76.24</t>
  </si>
  <si>
    <t>$1.43</t>
  </si>
  <si>
    <t>$2,312</t>
  </si>
  <si>
    <t>$83.88</t>
  </si>
  <si>
    <t>$55.15</t>
  </si>
  <si>
    <t>Stanley Black &amp; Decker Inc</t>
  </si>
  <si>
    <t>$85.83</t>
  </si>
  <si>
    <t>$3.14</t>
  </si>
  <si>
    <t>$12,698</t>
  </si>
  <si>
    <t>$175.41</t>
  </si>
  <si>
    <t>$69.54</t>
  </si>
  <si>
    <t>Target Corp</t>
  </si>
  <si>
    <t>$162.21</t>
  </si>
  <si>
    <t>$3.91</t>
  </si>
  <si>
    <t>$74,659</t>
  </si>
  <si>
    <t>$249.03</t>
  </si>
  <si>
    <t>$134.57</t>
  </si>
  <si>
    <t>Tennant Co.</t>
  </si>
  <si>
    <t>$67.46</t>
  </si>
  <si>
    <t>$1.01</t>
  </si>
  <si>
    <t>$1,255</t>
  </si>
  <si>
    <t>$84.29</t>
  </si>
  <si>
    <t>$54.45</t>
  </si>
  <si>
    <t>Tootsie Roll Industries, Inc.</t>
  </si>
  <si>
    <t>$43.22</t>
  </si>
  <si>
    <t>$0.36</t>
  </si>
  <si>
    <t>$1,741</t>
  </si>
  <si>
    <t>$46.70</t>
  </si>
  <si>
    <t>$30.81</t>
  </si>
  <si>
    <t>Sysco Corp.</t>
  </si>
  <si>
    <t>$77.83</t>
  </si>
  <si>
    <t>$1.92</t>
  </si>
  <si>
    <t>$39,442</t>
  </si>
  <si>
    <t>$89.84</t>
  </si>
  <si>
    <t>$69.70</t>
  </si>
  <si>
    <t>Universal Corp.</t>
  </si>
  <si>
    <t>$54.40</t>
  </si>
  <si>
    <t>$3.08</t>
  </si>
  <si>
    <t>$1,336</t>
  </si>
  <si>
    <t>$61.29</t>
  </si>
  <si>
    <t>$42.99</t>
  </si>
  <si>
    <t>VF Corp.</t>
  </si>
  <si>
    <t>$29.34</t>
  </si>
  <si>
    <t>$1.97</t>
  </si>
  <si>
    <t>$11,401</t>
  </si>
  <si>
    <t>$66.13</t>
  </si>
  <si>
    <t>$25.05</t>
  </si>
  <si>
    <t>Last Update : January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</si>
</sst>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Poppins"/>
    </font>
    <font>
      <sz val="12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26"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\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B57" sqref="B57"/>
    </sheetView>
  </sheetViews>
  <sheetFormatPr defaultColWidth="41" defaultRowHeight="15"/>
  <cols>
    <col min="1" max="16384" width="41" style="3"/>
  </cols>
  <sheetData>
    <row r="1" spans="1:26" ht="15.75" thickBot="1">
      <c r="A1" s="6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>
      <c r="A2" s="7" t="s">
        <v>15</v>
      </c>
      <c r="B2" s="7" t="s">
        <v>83</v>
      </c>
      <c r="C2" s="7" t="s">
        <v>63</v>
      </c>
      <c r="D2" s="7" t="s">
        <v>84</v>
      </c>
      <c r="E2" s="8">
        <v>0.04</v>
      </c>
      <c r="F2" s="7">
        <v>51</v>
      </c>
      <c r="G2" s="8">
        <v>0.05</v>
      </c>
      <c r="H2" s="8">
        <v>0.09</v>
      </c>
      <c r="I2" s="7" t="s">
        <v>85</v>
      </c>
      <c r="J2" s="7" t="s">
        <v>86</v>
      </c>
      <c r="K2" s="7">
        <v>19.8</v>
      </c>
      <c r="L2" s="8">
        <v>0.75</v>
      </c>
      <c r="M2" s="7">
        <v>0.35</v>
      </c>
      <c r="N2" s="7" t="s">
        <v>87</v>
      </c>
      <c r="O2" s="7" t="s">
        <v>88</v>
      </c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thickBot="1">
      <c r="A3" s="7" t="s">
        <v>16</v>
      </c>
      <c r="B3" s="7" t="s">
        <v>89</v>
      </c>
      <c r="C3" s="7" t="s">
        <v>64</v>
      </c>
      <c r="D3" s="7" t="s">
        <v>90</v>
      </c>
      <c r="E3" s="8">
        <v>0.02</v>
      </c>
      <c r="F3" s="7">
        <v>55</v>
      </c>
      <c r="G3" s="8">
        <v>0.128</v>
      </c>
      <c r="H3" s="8">
        <v>4.7E-2</v>
      </c>
      <c r="I3" s="7" t="s">
        <v>91</v>
      </c>
      <c r="J3" s="7" t="s">
        <v>92</v>
      </c>
      <c r="K3" s="7">
        <v>12.8</v>
      </c>
      <c r="L3" s="8">
        <v>0.23400000000000001</v>
      </c>
      <c r="M3" s="7">
        <v>0.84</v>
      </c>
      <c r="N3" s="7" t="s">
        <v>93</v>
      </c>
      <c r="O3" s="7" t="s">
        <v>94</v>
      </c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>
      <c r="A4" s="7" t="s">
        <v>17</v>
      </c>
      <c r="B4" s="7" t="s">
        <v>95</v>
      </c>
      <c r="C4" s="7" t="s">
        <v>63</v>
      </c>
      <c r="D4" s="7" t="s">
        <v>96</v>
      </c>
      <c r="E4" s="8">
        <v>1.7999999999999999E-2</v>
      </c>
      <c r="F4" s="7">
        <v>51</v>
      </c>
      <c r="G4" s="8">
        <v>8.5000000000000006E-2</v>
      </c>
      <c r="H4" s="8">
        <v>0.127</v>
      </c>
      <c r="I4" s="7" t="s">
        <v>97</v>
      </c>
      <c r="J4" s="7" t="s">
        <v>98</v>
      </c>
      <c r="K4" s="7">
        <v>24.9</v>
      </c>
      <c r="L4" s="8">
        <v>0.42899999999999999</v>
      </c>
      <c r="M4" s="7">
        <v>0.84</v>
      </c>
      <c r="N4" s="7" t="s">
        <v>99</v>
      </c>
      <c r="O4" s="7" t="s">
        <v>100</v>
      </c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7" t="s">
        <v>18</v>
      </c>
      <c r="B5" s="7" t="s">
        <v>101</v>
      </c>
      <c r="C5" s="7" t="s">
        <v>65</v>
      </c>
      <c r="D5" s="7" t="s">
        <v>102</v>
      </c>
      <c r="E5" s="8">
        <v>1.7000000000000001E-2</v>
      </c>
      <c r="F5" s="7">
        <v>68</v>
      </c>
      <c r="G5" s="8">
        <v>8.8999999999999996E-2</v>
      </c>
      <c r="H5" s="8">
        <v>9.2999999999999999E-2</v>
      </c>
      <c r="I5" s="7" t="s">
        <v>103</v>
      </c>
      <c r="J5" s="7" t="s">
        <v>104</v>
      </c>
      <c r="K5" s="7">
        <v>43</v>
      </c>
      <c r="L5" s="8">
        <v>0.70099999999999996</v>
      </c>
      <c r="M5" s="7">
        <v>0.53</v>
      </c>
      <c r="N5" s="7" t="s">
        <v>105</v>
      </c>
      <c r="O5" s="7" t="s">
        <v>106</v>
      </c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>
      <c r="A6" s="7" t="s">
        <v>19</v>
      </c>
      <c r="B6" s="7" t="s">
        <v>107</v>
      </c>
      <c r="C6" s="7" t="s">
        <v>63</v>
      </c>
      <c r="D6" s="7" t="s">
        <v>108</v>
      </c>
      <c r="E6" s="8">
        <v>1.4E-2</v>
      </c>
      <c r="F6" s="7">
        <v>51</v>
      </c>
      <c r="G6" s="8">
        <v>4.5999999999999999E-2</v>
      </c>
      <c r="H6" s="8">
        <v>3.9E-2</v>
      </c>
      <c r="I6" s="7" t="s">
        <v>109</v>
      </c>
      <c r="J6" s="7" t="s">
        <v>110</v>
      </c>
      <c r="K6" s="7">
        <v>42.7</v>
      </c>
      <c r="L6" s="8">
        <v>0.59199999999999997</v>
      </c>
      <c r="M6" s="7">
        <v>0.55000000000000004</v>
      </c>
      <c r="N6" s="7" t="s">
        <v>111</v>
      </c>
      <c r="O6" s="7" t="s">
        <v>112</v>
      </c>
      <c r="P6" s="4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>
      <c r="A7" s="7" t="s">
        <v>20</v>
      </c>
      <c r="B7" s="7" t="s">
        <v>113</v>
      </c>
      <c r="C7" s="7" t="s">
        <v>65</v>
      </c>
      <c r="D7" s="7" t="s">
        <v>114</v>
      </c>
      <c r="E7" s="8">
        <v>3.5000000000000003E-2</v>
      </c>
      <c r="F7" s="7">
        <v>52</v>
      </c>
      <c r="G7" s="8">
        <v>0.05</v>
      </c>
      <c r="H7" s="8">
        <v>5.6000000000000001E-2</v>
      </c>
      <c r="I7" s="7" t="s">
        <v>115</v>
      </c>
      <c r="J7" s="7" t="s">
        <v>116</v>
      </c>
      <c r="K7" s="7">
        <v>18</v>
      </c>
      <c r="L7" s="8">
        <v>0.59899999999999998</v>
      </c>
      <c r="M7" s="7">
        <v>0.48</v>
      </c>
      <c r="N7" s="7" t="s">
        <v>117</v>
      </c>
      <c r="O7" s="7" t="s">
        <v>118</v>
      </c>
      <c r="P7" s="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>
      <c r="A8" s="7" t="s">
        <v>21</v>
      </c>
      <c r="B8" s="7" t="s">
        <v>119</v>
      </c>
      <c r="C8" s="7" t="s">
        <v>66</v>
      </c>
      <c r="D8" s="7" t="s">
        <v>120</v>
      </c>
      <c r="E8" s="8">
        <v>1.6E-2</v>
      </c>
      <c r="F8" s="7">
        <v>53</v>
      </c>
      <c r="G8" s="7" t="s">
        <v>72</v>
      </c>
      <c r="H8" s="7" t="s">
        <v>72</v>
      </c>
      <c r="I8" s="7" t="s">
        <v>121</v>
      </c>
      <c r="J8" s="7" t="s">
        <v>122</v>
      </c>
      <c r="K8" s="7">
        <v>16.7</v>
      </c>
      <c r="L8" s="8">
        <v>0.26300000000000001</v>
      </c>
      <c r="M8" s="7">
        <v>0.65</v>
      </c>
      <c r="N8" s="7" t="s">
        <v>123</v>
      </c>
      <c r="O8" s="7" t="s">
        <v>124</v>
      </c>
      <c r="P8" s="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>
      <c r="A9" s="7" t="s">
        <v>22</v>
      </c>
      <c r="B9" s="7" t="s">
        <v>125</v>
      </c>
      <c r="C9" s="7" t="s">
        <v>65</v>
      </c>
      <c r="D9" s="7" t="s">
        <v>126</v>
      </c>
      <c r="E9" s="8">
        <v>4.7E-2</v>
      </c>
      <c r="F9" s="7">
        <v>50</v>
      </c>
      <c r="G9" s="8">
        <v>0.01</v>
      </c>
      <c r="H9" s="8">
        <v>2.5000000000000001E-2</v>
      </c>
      <c r="I9" s="7" t="s">
        <v>127</v>
      </c>
      <c r="J9" s="7" t="s">
        <v>128</v>
      </c>
      <c r="K9" s="7">
        <v>0</v>
      </c>
      <c r="L9" s="7" t="s">
        <v>72</v>
      </c>
      <c r="M9" s="7"/>
      <c r="N9" s="7" t="s">
        <v>129</v>
      </c>
      <c r="O9" s="7" t="s">
        <v>130</v>
      </c>
      <c r="P9" s="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>
      <c r="A10" s="7" t="s">
        <v>23</v>
      </c>
      <c r="B10" s="7" t="s">
        <v>131</v>
      </c>
      <c r="C10" s="7" t="s">
        <v>66</v>
      </c>
      <c r="D10" s="7" t="s">
        <v>132</v>
      </c>
      <c r="E10" s="8">
        <v>2.7E-2</v>
      </c>
      <c r="F10" s="7">
        <v>62</v>
      </c>
      <c r="G10" s="8">
        <v>9.5000000000000001E-2</v>
      </c>
      <c r="H10" s="8">
        <v>5.3999999999999999E-2</v>
      </c>
      <c r="I10" s="7" t="s">
        <v>133</v>
      </c>
      <c r="J10" s="7" t="s">
        <v>134</v>
      </c>
      <c r="K10" s="7" t="s">
        <v>72</v>
      </c>
      <c r="L10" s="7" t="s">
        <v>72</v>
      </c>
      <c r="M10" s="7">
        <v>0.77</v>
      </c>
      <c r="N10" s="7" t="s">
        <v>135</v>
      </c>
      <c r="O10" s="7" t="s">
        <v>136</v>
      </c>
      <c r="P10" s="4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>
      <c r="A11" s="7" t="s">
        <v>24</v>
      </c>
      <c r="B11" s="7" t="s">
        <v>137</v>
      </c>
      <c r="C11" s="7" t="s">
        <v>67</v>
      </c>
      <c r="D11" s="7" t="s">
        <v>138</v>
      </c>
      <c r="E11" s="8">
        <v>2.5000000000000001E-2</v>
      </c>
      <c r="F11" s="7">
        <v>60</v>
      </c>
      <c r="G11" s="8">
        <v>4.3999999999999997E-2</v>
      </c>
      <c r="H11" s="8">
        <v>2.3E-2</v>
      </c>
      <c r="I11" s="7" t="s">
        <v>139</v>
      </c>
      <c r="J11" s="7" t="s">
        <v>140</v>
      </c>
      <c r="K11" s="7">
        <v>32.700000000000003</v>
      </c>
      <c r="L11" s="8">
        <v>0.81299999999999994</v>
      </c>
      <c r="M11" s="7">
        <v>0.41</v>
      </c>
      <c r="N11" s="7" t="s">
        <v>141</v>
      </c>
      <c r="O11" s="7" t="s">
        <v>142</v>
      </c>
      <c r="P11" s="4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thickBot="1">
      <c r="A12" s="7" t="s">
        <v>25</v>
      </c>
      <c r="B12" s="7" t="s">
        <v>143</v>
      </c>
      <c r="C12" s="7" t="s">
        <v>65</v>
      </c>
      <c r="D12" s="7" t="s">
        <v>144</v>
      </c>
      <c r="E12" s="8">
        <v>1.6E-2</v>
      </c>
      <c r="F12" s="7">
        <v>54</v>
      </c>
      <c r="G12" s="8">
        <v>8.6999999999999994E-2</v>
      </c>
      <c r="H12" s="8">
        <v>5.8999999999999997E-2</v>
      </c>
      <c r="I12" s="7" t="s">
        <v>145</v>
      </c>
      <c r="J12" s="7" t="s">
        <v>146</v>
      </c>
      <c r="K12" s="7">
        <v>41.6</v>
      </c>
      <c r="L12" s="8">
        <v>0.66700000000000004</v>
      </c>
      <c r="M12" s="7">
        <v>0.54</v>
      </c>
      <c r="N12" s="7" t="s">
        <v>147</v>
      </c>
      <c r="O12" s="7" t="s">
        <v>148</v>
      </c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>
      <c r="A13" s="7" t="s">
        <v>26</v>
      </c>
      <c r="B13" s="7" t="s">
        <v>149</v>
      </c>
      <c r="C13" s="7" t="s">
        <v>64</v>
      </c>
      <c r="D13" s="7" t="s">
        <v>150</v>
      </c>
      <c r="E13" s="8">
        <v>1.4E-2</v>
      </c>
      <c r="F13" s="7">
        <v>67</v>
      </c>
      <c r="G13" s="8">
        <v>0.01</v>
      </c>
      <c r="H13" s="8">
        <v>1.4E-2</v>
      </c>
      <c r="I13" s="7" t="s">
        <v>151</v>
      </c>
      <c r="J13" s="7" t="s">
        <v>152</v>
      </c>
      <c r="K13" s="7">
        <v>16.8</v>
      </c>
      <c r="L13" s="8">
        <v>0.248</v>
      </c>
      <c r="M13" s="7">
        <v>0.96</v>
      </c>
      <c r="N13" s="7" t="s">
        <v>153</v>
      </c>
      <c r="O13" s="7" t="s">
        <v>154</v>
      </c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>
      <c r="A14" s="7" t="s">
        <v>27</v>
      </c>
      <c r="B14" s="7" t="s">
        <v>155</v>
      </c>
      <c r="C14" s="7" t="s">
        <v>64</v>
      </c>
      <c r="D14" s="7" t="s">
        <v>156</v>
      </c>
      <c r="E14" s="8">
        <v>2.4E-2</v>
      </c>
      <c r="F14" s="7">
        <v>66</v>
      </c>
      <c r="G14" s="8">
        <v>0.01</v>
      </c>
      <c r="H14" s="8">
        <v>1.4E-2</v>
      </c>
      <c r="I14" s="7" t="s">
        <v>157</v>
      </c>
      <c r="J14" s="7" t="s">
        <v>158</v>
      </c>
      <c r="K14" s="7">
        <v>16.3</v>
      </c>
      <c r="L14" s="8">
        <v>0.38500000000000001</v>
      </c>
      <c r="M14" s="7">
        <v>0.88</v>
      </c>
      <c r="N14" s="7" t="s">
        <v>159</v>
      </c>
      <c r="O14" s="7" t="s">
        <v>160</v>
      </c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thickBot="1">
      <c r="A15" s="7" t="s">
        <v>28</v>
      </c>
      <c r="B15" s="7" t="s">
        <v>161</v>
      </c>
      <c r="C15" s="7" t="s">
        <v>66</v>
      </c>
      <c r="D15" s="7" t="s">
        <v>162</v>
      </c>
      <c r="E15" s="8">
        <v>1.6E-2</v>
      </c>
      <c r="F15" s="7">
        <v>57</v>
      </c>
      <c r="G15" s="7" t="s">
        <v>72</v>
      </c>
      <c r="H15" s="7" t="s">
        <v>72</v>
      </c>
      <c r="I15" s="7" t="s">
        <v>163</v>
      </c>
      <c r="J15" s="7" t="s">
        <v>164</v>
      </c>
      <c r="K15" s="7">
        <v>0</v>
      </c>
      <c r="L15" s="7" t="s">
        <v>72</v>
      </c>
      <c r="M15" s="7"/>
      <c r="N15" s="7" t="s">
        <v>165</v>
      </c>
      <c r="O15" s="7" t="s">
        <v>166</v>
      </c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thickBot="1">
      <c r="A16" s="7" t="s">
        <v>29</v>
      </c>
      <c r="B16" s="7" t="s">
        <v>167</v>
      </c>
      <c r="C16" s="7" t="s">
        <v>68</v>
      </c>
      <c r="D16" s="7" t="s">
        <v>168</v>
      </c>
      <c r="E16" s="8">
        <v>0.04</v>
      </c>
      <c r="F16" s="7">
        <v>55</v>
      </c>
      <c r="G16" s="8">
        <v>8.9999999999999993E-3</v>
      </c>
      <c r="H16" s="8">
        <v>1.6E-2</v>
      </c>
      <c r="I16" s="7" t="s">
        <v>169</v>
      </c>
      <c r="J16" s="7" t="s">
        <v>170</v>
      </c>
      <c r="K16" s="7">
        <v>0</v>
      </c>
      <c r="L16" s="7" t="s">
        <v>72</v>
      </c>
      <c r="M16" s="7">
        <v>0.86</v>
      </c>
      <c r="N16" s="7" t="s">
        <v>171</v>
      </c>
      <c r="O16" s="7" t="s">
        <v>172</v>
      </c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thickBot="1">
      <c r="A17" s="7" t="s">
        <v>30</v>
      </c>
      <c r="B17" s="7" t="s">
        <v>173</v>
      </c>
      <c r="C17" s="7" t="s">
        <v>69</v>
      </c>
      <c r="D17" s="7" t="s">
        <v>174</v>
      </c>
      <c r="E17" s="8">
        <v>1.0999999999999999E-2</v>
      </c>
      <c r="F17" s="7">
        <v>53</v>
      </c>
      <c r="G17" s="7" t="s">
        <v>72</v>
      </c>
      <c r="H17" s="7" t="s">
        <v>72</v>
      </c>
      <c r="I17" s="7" t="s">
        <v>175</v>
      </c>
      <c r="J17" s="7" t="s">
        <v>176</v>
      </c>
      <c r="K17" s="7">
        <v>20.100000000000001</v>
      </c>
      <c r="L17" s="8">
        <v>0.221</v>
      </c>
      <c r="M17" s="7">
        <v>0.98</v>
      </c>
      <c r="N17" s="7" t="s">
        <v>177</v>
      </c>
      <c r="O17" s="7" t="s">
        <v>178</v>
      </c>
      <c r="P17" s="4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thickBot="1">
      <c r="A18" s="7" t="s">
        <v>31</v>
      </c>
      <c r="B18" s="7" t="s">
        <v>179</v>
      </c>
      <c r="C18" s="7" t="s">
        <v>70</v>
      </c>
      <c r="D18" s="7" t="s">
        <v>180</v>
      </c>
      <c r="E18" s="8">
        <v>2.1999999999999999E-2</v>
      </c>
      <c r="F18" s="7">
        <v>66</v>
      </c>
      <c r="G18" s="8">
        <v>9.8000000000000004E-2</v>
      </c>
      <c r="H18" s="8">
        <v>4.3999999999999997E-2</v>
      </c>
      <c r="I18" s="7" t="s">
        <v>181</v>
      </c>
      <c r="J18" s="7" t="s">
        <v>182</v>
      </c>
      <c r="K18" s="7">
        <v>19.2</v>
      </c>
      <c r="L18" s="8">
        <v>0.42699999999999999</v>
      </c>
      <c r="M18" s="7">
        <v>0.72</v>
      </c>
      <c r="N18" s="7" t="s">
        <v>183</v>
      </c>
      <c r="O18" s="7" t="s">
        <v>184</v>
      </c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>
      <c r="A19" s="7" t="s">
        <v>32</v>
      </c>
      <c r="B19" s="7" t="s">
        <v>185</v>
      </c>
      <c r="C19" s="7" t="s">
        <v>64</v>
      </c>
      <c r="D19" s="7" t="s">
        <v>186</v>
      </c>
      <c r="E19" s="8">
        <v>2.5999999999999999E-2</v>
      </c>
      <c r="F19" s="7">
        <v>50</v>
      </c>
      <c r="G19" s="8">
        <v>2.9000000000000001E-2</v>
      </c>
      <c r="H19" s="8">
        <v>7.0000000000000007E-2</v>
      </c>
      <c r="I19" s="7" t="s">
        <v>187</v>
      </c>
      <c r="J19" s="7" t="s">
        <v>188</v>
      </c>
      <c r="K19" s="7">
        <v>46.3</v>
      </c>
      <c r="L19" s="8">
        <v>1.157</v>
      </c>
      <c r="M19" s="7">
        <v>0.74</v>
      </c>
      <c r="N19" s="7" t="s">
        <v>189</v>
      </c>
      <c r="O19" s="7" t="s">
        <v>190</v>
      </c>
      <c r="P19" s="4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thickBot="1">
      <c r="A20" s="7" t="s">
        <v>33</v>
      </c>
      <c r="B20" s="7" t="s">
        <v>191</v>
      </c>
      <c r="C20" s="7" t="s">
        <v>64</v>
      </c>
      <c r="D20" s="7" t="s">
        <v>192</v>
      </c>
      <c r="E20" s="8">
        <v>1.2E-2</v>
      </c>
      <c r="F20" s="7">
        <v>51</v>
      </c>
      <c r="G20" s="8">
        <v>6.2E-2</v>
      </c>
      <c r="H20" s="8">
        <v>4.8000000000000001E-2</v>
      </c>
      <c r="I20" s="7" t="s">
        <v>193</v>
      </c>
      <c r="J20" s="7" t="s">
        <v>194</v>
      </c>
      <c r="K20" s="7">
        <v>19.600000000000001</v>
      </c>
      <c r="L20" s="8">
        <v>0.23899999999999999</v>
      </c>
      <c r="M20" s="7">
        <v>0.76</v>
      </c>
      <c r="N20" s="7" t="s">
        <v>195</v>
      </c>
      <c r="O20" s="7" t="s">
        <v>196</v>
      </c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>
      <c r="A21" s="7" t="s">
        <v>34</v>
      </c>
      <c r="B21" s="7" t="s">
        <v>197</v>
      </c>
      <c r="C21" s="7" t="s">
        <v>67</v>
      </c>
      <c r="D21" s="7" t="s">
        <v>198</v>
      </c>
      <c r="E21" s="8">
        <v>2.5000000000000001E-2</v>
      </c>
      <c r="F21" s="7">
        <v>57</v>
      </c>
      <c r="G21" s="8">
        <v>5.8000000000000003E-2</v>
      </c>
      <c r="H21" s="8">
        <v>0.08</v>
      </c>
      <c r="I21" s="7" t="s">
        <v>199</v>
      </c>
      <c r="J21" s="7" t="s">
        <v>200</v>
      </c>
      <c r="K21" s="7">
        <v>24.4</v>
      </c>
      <c r="L21" s="8">
        <v>0.57499999999999996</v>
      </c>
      <c r="M21" s="7">
        <v>0.27</v>
      </c>
      <c r="N21" s="7" t="s">
        <v>201</v>
      </c>
      <c r="O21" s="7" t="s">
        <v>202</v>
      </c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>
      <c r="A22" s="7" t="s">
        <v>35</v>
      </c>
      <c r="B22" s="7" t="s">
        <v>203</v>
      </c>
      <c r="C22" s="7" t="s">
        <v>64</v>
      </c>
      <c r="D22" s="7" t="s">
        <v>204</v>
      </c>
      <c r="E22" s="8">
        <v>2.1999999999999999E-2</v>
      </c>
      <c r="F22" s="7">
        <v>58</v>
      </c>
      <c r="G22" s="8">
        <v>7.3999999999999996E-2</v>
      </c>
      <c r="H22" s="8">
        <v>0.109</v>
      </c>
      <c r="I22" s="7" t="s">
        <v>205</v>
      </c>
      <c r="J22" s="7" t="s">
        <v>206</v>
      </c>
      <c r="K22" s="7">
        <v>25.4</v>
      </c>
      <c r="L22" s="8">
        <v>0.57199999999999995</v>
      </c>
      <c r="M22" s="7">
        <v>0.88</v>
      </c>
      <c r="N22" s="7" t="s">
        <v>207</v>
      </c>
      <c r="O22" s="7" t="s">
        <v>208</v>
      </c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>
      <c r="A23" s="7" t="s">
        <v>36</v>
      </c>
      <c r="B23" s="7" t="s">
        <v>209</v>
      </c>
      <c r="C23" s="7" t="s">
        <v>63</v>
      </c>
      <c r="D23" s="7" t="s">
        <v>210</v>
      </c>
      <c r="E23" s="8">
        <v>2.7E-2</v>
      </c>
      <c r="F23" s="7">
        <v>60</v>
      </c>
      <c r="G23" s="8">
        <v>6.6000000000000003E-2</v>
      </c>
      <c r="H23" s="8">
        <v>6.0999999999999999E-2</v>
      </c>
      <c r="I23" s="7" t="s">
        <v>211</v>
      </c>
      <c r="J23" s="7" t="s">
        <v>212</v>
      </c>
      <c r="K23" s="7">
        <v>23</v>
      </c>
      <c r="L23" s="8">
        <v>0.61399999999999999</v>
      </c>
      <c r="M23" s="7">
        <v>0.31</v>
      </c>
      <c r="N23" s="7" t="s">
        <v>213</v>
      </c>
      <c r="O23" s="7" t="s">
        <v>214</v>
      </c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Bot="1">
      <c r="A24" s="7" t="s">
        <v>37</v>
      </c>
      <c r="B24" s="7" t="s">
        <v>215</v>
      </c>
      <c r="C24" s="7" t="s">
        <v>67</v>
      </c>
      <c r="D24" s="7" t="s">
        <v>216</v>
      </c>
      <c r="E24" s="8">
        <v>3.4000000000000002E-2</v>
      </c>
      <c r="F24" s="7">
        <v>50</v>
      </c>
      <c r="G24" s="8">
        <v>1.7999999999999999E-2</v>
      </c>
      <c r="H24" s="8">
        <v>0.03</v>
      </c>
      <c r="I24" s="7" t="s">
        <v>217</v>
      </c>
      <c r="J24" s="7" t="s">
        <v>218</v>
      </c>
      <c r="K24" s="7">
        <v>25.6</v>
      </c>
      <c r="L24" s="8">
        <v>0.86899999999999999</v>
      </c>
      <c r="M24" s="7">
        <v>0.38</v>
      </c>
      <c r="N24" s="7" t="s">
        <v>219</v>
      </c>
      <c r="O24" s="7" t="s">
        <v>220</v>
      </c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>
      <c r="A25" s="7" t="s">
        <v>38</v>
      </c>
      <c r="B25" s="7" t="s">
        <v>221</v>
      </c>
      <c r="C25" s="7" t="s">
        <v>67</v>
      </c>
      <c r="D25" s="7" t="s">
        <v>222</v>
      </c>
      <c r="E25" s="8">
        <v>2.9000000000000001E-2</v>
      </c>
      <c r="F25" s="7">
        <v>60</v>
      </c>
      <c r="G25" s="8">
        <v>4.8000000000000001E-2</v>
      </c>
      <c r="H25" s="8">
        <v>2.4E-2</v>
      </c>
      <c r="I25" s="7" t="s">
        <v>223</v>
      </c>
      <c r="J25" s="7" t="s">
        <v>224</v>
      </c>
      <c r="K25" s="7">
        <v>26.2</v>
      </c>
      <c r="L25" s="8">
        <v>0.76400000000000001</v>
      </c>
      <c r="M25" s="7">
        <v>0.51</v>
      </c>
      <c r="N25" s="7" t="s">
        <v>225</v>
      </c>
      <c r="O25" s="7" t="s">
        <v>226</v>
      </c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thickBot="1">
      <c r="A26" s="7" t="s">
        <v>39</v>
      </c>
      <c r="B26" s="7" t="s">
        <v>227</v>
      </c>
      <c r="C26" s="7" t="s">
        <v>67</v>
      </c>
      <c r="D26" s="7" t="s">
        <v>228</v>
      </c>
      <c r="E26" s="8">
        <v>1.7999999999999999E-2</v>
      </c>
      <c r="F26" s="7">
        <v>60</v>
      </c>
      <c r="G26" s="8">
        <v>6.3E-2</v>
      </c>
      <c r="H26" s="8">
        <v>7.1999999999999995E-2</v>
      </c>
      <c r="I26" s="7" t="s">
        <v>229</v>
      </c>
      <c r="J26" s="7" t="s">
        <v>230</v>
      </c>
      <c r="K26" s="7">
        <v>55.1</v>
      </c>
      <c r="L26" s="8">
        <v>0.91900000000000004</v>
      </c>
      <c r="M26" s="7">
        <v>0.41</v>
      </c>
      <c r="N26" s="7" t="s">
        <v>231</v>
      </c>
      <c r="O26" s="7" t="s">
        <v>232</v>
      </c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>
      <c r="A27" s="7" t="s">
        <v>40</v>
      </c>
      <c r="B27" s="7" t="s">
        <v>233</v>
      </c>
      <c r="C27" s="7" t="s">
        <v>70</v>
      </c>
      <c r="D27" s="7" t="s">
        <v>234</v>
      </c>
      <c r="E27" s="8">
        <v>5.1999999999999998E-2</v>
      </c>
      <c r="F27" s="7">
        <v>51</v>
      </c>
      <c r="G27" s="8">
        <v>4.8000000000000001E-2</v>
      </c>
      <c r="H27" s="8">
        <v>4.1000000000000002E-2</v>
      </c>
      <c r="I27" s="7" t="s">
        <v>235</v>
      </c>
      <c r="J27" s="7" t="s">
        <v>236</v>
      </c>
      <c r="K27" s="7">
        <v>12.4</v>
      </c>
      <c r="L27" s="8">
        <v>0.64500000000000002</v>
      </c>
      <c r="M27" s="7">
        <v>0.88</v>
      </c>
      <c r="N27" s="7" t="s">
        <v>237</v>
      </c>
      <c r="O27" s="7" t="s">
        <v>238</v>
      </c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>
      <c r="A28" s="7" t="s">
        <v>41</v>
      </c>
      <c r="B28" s="7" t="s">
        <v>239</v>
      </c>
      <c r="C28" s="7" t="s">
        <v>70</v>
      </c>
      <c r="D28" s="7" t="s">
        <v>240</v>
      </c>
      <c r="E28" s="8">
        <v>2.1000000000000001E-2</v>
      </c>
      <c r="F28" s="7">
        <v>60</v>
      </c>
      <c r="G28" s="8">
        <v>0.313</v>
      </c>
      <c r="H28" s="8">
        <v>0.20699999999999999</v>
      </c>
      <c r="I28" s="7" t="s">
        <v>241</v>
      </c>
      <c r="J28" s="7" t="s">
        <v>242</v>
      </c>
      <c r="K28" s="7">
        <v>19.100000000000001</v>
      </c>
      <c r="L28" s="8">
        <v>0.28100000000000003</v>
      </c>
      <c r="M28" s="7">
        <v>0.97</v>
      </c>
      <c r="N28" s="7" t="s">
        <v>243</v>
      </c>
      <c r="O28" s="7" t="s">
        <v>244</v>
      </c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>
      <c r="A29" s="7" t="s">
        <v>42</v>
      </c>
      <c r="B29" s="7" t="s">
        <v>245</v>
      </c>
      <c r="C29" s="7" t="s">
        <v>64</v>
      </c>
      <c r="D29" s="7" t="s">
        <v>246</v>
      </c>
      <c r="E29" s="8">
        <v>4.9000000000000002E-2</v>
      </c>
      <c r="F29" s="7">
        <v>64</v>
      </c>
      <c r="G29" s="8">
        <v>7.0000000000000001E-3</v>
      </c>
      <c r="H29" s="8">
        <v>1.7999999999999999E-2</v>
      </c>
      <c r="I29" s="7" t="s">
        <v>247</v>
      </c>
      <c r="J29" s="7" t="s">
        <v>248</v>
      </c>
      <c r="K29" s="7">
        <v>10.1</v>
      </c>
      <c r="L29" s="8">
        <v>0.51200000000000001</v>
      </c>
      <c r="M29" s="7">
        <v>0.72</v>
      </c>
      <c r="N29" s="7" t="s">
        <v>249</v>
      </c>
      <c r="O29" s="7" t="s">
        <v>250</v>
      </c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>
      <c r="A30" s="7" t="s">
        <v>43</v>
      </c>
      <c r="B30" s="7" t="s">
        <v>251</v>
      </c>
      <c r="C30" s="7" t="s">
        <v>67</v>
      </c>
      <c r="D30" s="7" t="s">
        <v>252</v>
      </c>
      <c r="E30" s="8">
        <v>8.4000000000000005E-2</v>
      </c>
      <c r="F30" s="7">
        <v>53</v>
      </c>
      <c r="G30" s="8">
        <v>4.3999999999999997E-2</v>
      </c>
      <c r="H30" s="8">
        <v>6.0999999999999999E-2</v>
      </c>
      <c r="I30" s="7" t="s">
        <v>253</v>
      </c>
      <c r="J30" s="7" t="s">
        <v>254</v>
      </c>
      <c r="K30" s="7">
        <v>17.2</v>
      </c>
      <c r="L30" s="8">
        <v>1.3839999999999999</v>
      </c>
      <c r="M30" s="7">
        <v>0.36</v>
      </c>
      <c r="N30" s="7" t="s">
        <v>226</v>
      </c>
      <c r="O30" s="7" t="s">
        <v>255</v>
      </c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>
      <c r="A31" s="7" t="s">
        <v>44</v>
      </c>
      <c r="B31" s="7" t="s">
        <v>256</v>
      </c>
      <c r="C31" s="7" t="s">
        <v>64</v>
      </c>
      <c r="D31" s="7" t="s">
        <v>257</v>
      </c>
      <c r="E31" s="8">
        <v>1.4E-2</v>
      </c>
      <c r="F31" s="7">
        <v>52</v>
      </c>
      <c r="G31" s="8">
        <v>4.4999999999999998E-2</v>
      </c>
      <c r="H31" s="8">
        <v>5.6000000000000001E-2</v>
      </c>
      <c r="I31" s="7" t="s">
        <v>258</v>
      </c>
      <c r="J31" s="7" t="s">
        <v>259</v>
      </c>
      <c r="K31" s="7">
        <v>75.099999999999994</v>
      </c>
      <c r="L31" s="8">
        <v>1.0349999999999999</v>
      </c>
      <c r="M31" s="7">
        <v>0.79</v>
      </c>
      <c r="N31" s="7" t="s">
        <v>260</v>
      </c>
      <c r="O31" s="7" t="s">
        <v>261</v>
      </c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>
      <c r="A32" s="7" t="s">
        <v>45</v>
      </c>
      <c r="B32" s="7" t="s">
        <v>262</v>
      </c>
      <c r="C32" s="7" t="s">
        <v>65</v>
      </c>
      <c r="D32" s="7" t="s">
        <v>263</v>
      </c>
      <c r="E32" s="8">
        <v>1.6E-2</v>
      </c>
      <c r="F32" s="7">
        <v>50</v>
      </c>
      <c r="G32" s="8">
        <v>7.8E-2</v>
      </c>
      <c r="H32" s="8">
        <v>6.9000000000000006E-2</v>
      </c>
      <c r="I32" s="7" t="s">
        <v>264</v>
      </c>
      <c r="J32" s="7" t="s">
        <v>265</v>
      </c>
      <c r="K32" s="7">
        <v>33.6</v>
      </c>
      <c r="L32" s="8">
        <v>0.49</v>
      </c>
      <c r="M32" s="7">
        <v>0.56999999999999995</v>
      </c>
      <c r="N32" s="7" t="s">
        <v>266</v>
      </c>
      <c r="O32" s="7" t="s">
        <v>267</v>
      </c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>
      <c r="A33" s="7" t="s">
        <v>46</v>
      </c>
      <c r="B33" s="7" t="s">
        <v>268</v>
      </c>
      <c r="C33" s="7" t="s">
        <v>64</v>
      </c>
      <c r="D33" s="7" t="s">
        <v>269</v>
      </c>
      <c r="E33" s="8">
        <v>1.0999999999999999E-2</v>
      </c>
      <c r="F33" s="7">
        <v>59</v>
      </c>
      <c r="G33" s="8">
        <v>0.27500000000000002</v>
      </c>
      <c r="H33" s="8">
        <v>0.16700000000000001</v>
      </c>
      <c r="I33" s="7" t="s">
        <v>270</v>
      </c>
      <c r="J33" s="7" t="s">
        <v>271</v>
      </c>
      <c r="K33" s="7">
        <v>26</v>
      </c>
      <c r="L33" s="8">
        <v>0.26200000000000001</v>
      </c>
      <c r="M33" s="7">
        <v>0.92</v>
      </c>
      <c r="N33" s="7" t="s">
        <v>272</v>
      </c>
      <c r="O33" s="7" t="s">
        <v>273</v>
      </c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>
      <c r="A34" s="7" t="s">
        <v>47</v>
      </c>
      <c r="B34" s="7" t="s">
        <v>274</v>
      </c>
      <c r="C34" s="7" t="s">
        <v>71</v>
      </c>
      <c r="D34" s="7" t="s">
        <v>275</v>
      </c>
      <c r="E34" s="8">
        <v>3.2000000000000001E-2</v>
      </c>
      <c r="F34" s="7">
        <v>52</v>
      </c>
      <c r="G34" s="8">
        <v>4.3999999999999997E-2</v>
      </c>
      <c r="H34" s="8">
        <v>2.7E-2</v>
      </c>
      <c r="I34" s="7" t="s">
        <v>139</v>
      </c>
      <c r="J34" s="7" t="s">
        <v>276</v>
      </c>
      <c r="K34" s="7">
        <v>9.5</v>
      </c>
      <c r="L34" s="8">
        <v>0.30199999999999999</v>
      </c>
      <c r="M34" s="7">
        <v>0.6</v>
      </c>
      <c r="N34" s="7" t="s">
        <v>277</v>
      </c>
      <c r="O34" s="7" t="s">
        <v>278</v>
      </c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>
      <c r="A35" s="7" t="s">
        <v>48</v>
      </c>
      <c r="B35" s="7" t="s">
        <v>279</v>
      </c>
      <c r="C35" s="7" t="s">
        <v>69</v>
      </c>
      <c r="D35" s="7" t="s">
        <v>280</v>
      </c>
      <c r="E35" s="8">
        <v>1.2999999999999999E-2</v>
      </c>
      <c r="F35" s="7">
        <v>50</v>
      </c>
      <c r="G35" s="8">
        <v>0.02</v>
      </c>
      <c r="H35" s="8">
        <v>6.0999999999999999E-2</v>
      </c>
      <c r="I35" s="7" t="s">
        <v>151</v>
      </c>
      <c r="J35" s="7" t="s">
        <v>281</v>
      </c>
      <c r="K35" s="7">
        <v>4.5999999999999996</v>
      </c>
      <c r="L35" s="8">
        <v>6.3E-2</v>
      </c>
      <c r="M35" s="7">
        <v>1.19</v>
      </c>
      <c r="N35" s="7" t="s">
        <v>282</v>
      </c>
      <c r="O35" s="7" t="s">
        <v>283</v>
      </c>
      <c r="P35" s="4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>
      <c r="A36" s="7" t="s">
        <v>49</v>
      </c>
      <c r="B36" s="7" t="s">
        <v>284</v>
      </c>
      <c r="C36" s="7" t="s">
        <v>65</v>
      </c>
      <c r="D36" s="7" t="s">
        <v>285</v>
      </c>
      <c r="E36" s="8">
        <v>0.04</v>
      </c>
      <c r="F36" s="7">
        <v>67</v>
      </c>
      <c r="G36" s="7" t="s">
        <v>72</v>
      </c>
      <c r="H36" s="7" t="s">
        <v>72</v>
      </c>
      <c r="I36" s="7" t="s">
        <v>286</v>
      </c>
      <c r="J36" s="7" t="s">
        <v>287</v>
      </c>
      <c r="K36" s="7">
        <v>21.7</v>
      </c>
      <c r="L36" s="8">
        <v>0.79300000000000004</v>
      </c>
      <c r="M36" s="7">
        <v>0.41</v>
      </c>
      <c r="N36" s="7" t="s">
        <v>288</v>
      </c>
      <c r="O36" s="7" t="s">
        <v>289</v>
      </c>
      <c r="P36" s="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>
      <c r="A37" s="7" t="s">
        <v>50</v>
      </c>
      <c r="B37" s="7" t="s">
        <v>290</v>
      </c>
      <c r="C37" s="7" t="s">
        <v>67</v>
      </c>
      <c r="D37" s="7" t="s">
        <v>291</v>
      </c>
      <c r="E37" s="8">
        <v>2.7E-2</v>
      </c>
      <c r="F37" s="7">
        <v>50</v>
      </c>
      <c r="G37" s="8">
        <v>7.0000000000000007E-2</v>
      </c>
      <c r="H37" s="8">
        <v>7.3999999999999996E-2</v>
      </c>
      <c r="I37" s="7" t="s">
        <v>292</v>
      </c>
      <c r="J37" s="7" t="s">
        <v>293</v>
      </c>
      <c r="K37" s="7">
        <v>24.1</v>
      </c>
      <c r="L37" s="8">
        <v>0.64100000000000001</v>
      </c>
      <c r="M37" s="7">
        <v>0.5</v>
      </c>
      <c r="N37" s="7" t="s">
        <v>294</v>
      </c>
      <c r="O37" s="7" t="s">
        <v>295</v>
      </c>
      <c r="P37" s="4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>
      <c r="A38" s="7" t="s">
        <v>51</v>
      </c>
      <c r="B38" s="7" t="s">
        <v>296</v>
      </c>
      <c r="C38" s="7" t="s">
        <v>67</v>
      </c>
      <c r="D38" s="7" t="s">
        <v>297</v>
      </c>
      <c r="E38" s="8">
        <v>2.5999999999999999E-2</v>
      </c>
      <c r="F38" s="7">
        <v>66</v>
      </c>
      <c r="G38" s="8">
        <v>0.05</v>
      </c>
      <c r="H38" s="8">
        <v>0.05</v>
      </c>
      <c r="I38" s="7" t="s">
        <v>298</v>
      </c>
      <c r="J38" s="7" t="s">
        <v>299</v>
      </c>
      <c r="K38" s="7">
        <v>23.6</v>
      </c>
      <c r="L38" s="8">
        <v>0.63900000000000001</v>
      </c>
      <c r="M38" s="7">
        <v>0.5</v>
      </c>
      <c r="N38" s="7" t="s">
        <v>300</v>
      </c>
      <c r="O38" s="7" t="s">
        <v>301</v>
      </c>
      <c r="P38" s="4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>
      <c r="A39" s="7" t="s">
        <v>52</v>
      </c>
      <c r="B39" s="7" t="s">
        <v>302</v>
      </c>
      <c r="C39" s="7" t="s">
        <v>69</v>
      </c>
      <c r="D39" s="7" t="s">
        <v>303</v>
      </c>
      <c r="E39" s="8">
        <v>1.9E-2</v>
      </c>
      <c r="F39" s="7">
        <v>51</v>
      </c>
      <c r="G39" s="8">
        <v>5.0999999999999997E-2</v>
      </c>
      <c r="H39" s="8">
        <v>6.6000000000000003E-2</v>
      </c>
      <c r="I39" s="7" t="s">
        <v>304</v>
      </c>
      <c r="J39" s="7" t="s">
        <v>305</v>
      </c>
      <c r="K39" s="7">
        <v>28.7</v>
      </c>
      <c r="L39" s="8">
        <v>0.53100000000000003</v>
      </c>
      <c r="M39" s="7">
        <v>1.1200000000000001</v>
      </c>
      <c r="N39" s="7" t="s">
        <v>306</v>
      </c>
      <c r="O39" s="7" t="s">
        <v>307</v>
      </c>
      <c r="P39" s="4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>
      <c r="A40" s="7" t="s">
        <v>53</v>
      </c>
      <c r="B40" s="7" t="s">
        <v>308</v>
      </c>
      <c r="C40" s="7" t="s">
        <v>64</v>
      </c>
      <c r="D40" s="7" t="s">
        <v>309</v>
      </c>
      <c r="E40" s="8">
        <v>1.7000000000000001E-2</v>
      </c>
      <c r="F40" s="7">
        <v>66</v>
      </c>
      <c r="G40" s="8">
        <v>0.29099999999999998</v>
      </c>
      <c r="H40" s="8">
        <v>0.11799999999999999</v>
      </c>
      <c r="I40" s="7" t="s">
        <v>310</v>
      </c>
      <c r="J40" s="7" t="s">
        <v>311</v>
      </c>
      <c r="K40" s="7">
        <v>31.3</v>
      </c>
      <c r="L40" s="8">
        <v>0.51600000000000001</v>
      </c>
      <c r="M40" s="7">
        <v>1.08</v>
      </c>
      <c r="N40" s="7" t="s">
        <v>312</v>
      </c>
      <c r="O40" s="7" t="s">
        <v>313</v>
      </c>
      <c r="P40" s="4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>
      <c r="A41" s="7" t="s">
        <v>54</v>
      </c>
      <c r="B41" s="7" t="s">
        <v>314</v>
      </c>
      <c r="C41" s="7" t="s">
        <v>69</v>
      </c>
      <c r="D41" s="7" t="s">
        <v>315</v>
      </c>
      <c r="E41" s="8">
        <v>1.2999999999999999E-2</v>
      </c>
      <c r="F41" s="7">
        <v>55</v>
      </c>
      <c r="G41" s="8">
        <v>0.09</v>
      </c>
      <c r="H41" s="8">
        <v>0.10199999999999999</v>
      </c>
      <c r="I41" s="7" t="s">
        <v>316</v>
      </c>
      <c r="J41" s="7" t="s">
        <v>317</v>
      </c>
      <c r="K41" s="7">
        <v>15.7</v>
      </c>
      <c r="L41" s="8">
        <v>0.20499999999999999</v>
      </c>
      <c r="M41" s="7">
        <v>0.73</v>
      </c>
      <c r="N41" s="7" t="s">
        <v>318</v>
      </c>
      <c r="O41" s="7" t="s">
        <v>319</v>
      </c>
      <c r="P41" s="4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>
      <c r="A42" s="7" t="s">
        <v>55</v>
      </c>
      <c r="B42" s="7" t="s">
        <v>320</v>
      </c>
      <c r="C42" s="7" t="s">
        <v>65</v>
      </c>
      <c r="D42" s="7" t="s">
        <v>321</v>
      </c>
      <c r="E42" s="8">
        <v>1.9E-2</v>
      </c>
      <c r="F42" s="7">
        <v>54</v>
      </c>
      <c r="G42" s="8">
        <v>5.8999999999999997E-2</v>
      </c>
      <c r="H42" s="8">
        <v>5.1999999999999998E-2</v>
      </c>
      <c r="I42" s="7" t="s">
        <v>322</v>
      </c>
      <c r="J42" s="7" t="s">
        <v>323</v>
      </c>
      <c r="K42" s="7">
        <v>39.6</v>
      </c>
      <c r="L42" s="8">
        <v>0.74</v>
      </c>
      <c r="M42" s="7">
        <v>0.42</v>
      </c>
      <c r="N42" s="7" t="s">
        <v>324</v>
      </c>
      <c r="O42" s="7" t="s">
        <v>325</v>
      </c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>
      <c r="A43" s="7" t="s">
        <v>56</v>
      </c>
      <c r="B43" s="7" t="s">
        <v>326</v>
      </c>
      <c r="C43" s="7" t="s">
        <v>64</v>
      </c>
      <c r="D43" s="7" t="s">
        <v>327</v>
      </c>
      <c r="E43" s="8">
        <v>3.6999999999999998E-2</v>
      </c>
      <c r="F43" s="7">
        <v>55</v>
      </c>
      <c r="G43" s="8">
        <v>1.2999999999999999E-2</v>
      </c>
      <c r="H43" s="8">
        <v>4.9000000000000002E-2</v>
      </c>
      <c r="I43" s="7" t="s">
        <v>328</v>
      </c>
      <c r="J43" s="7" t="s">
        <v>329</v>
      </c>
      <c r="K43" s="7">
        <v>9</v>
      </c>
      <c r="L43" s="8">
        <v>0.35799999999999998</v>
      </c>
      <c r="M43" s="7">
        <v>1.1200000000000001</v>
      </c>
      <c r="N43" s="7" t="s">
        <v>330</v>
      </c>
      <c r="O43" s="7" t="s">
        <v>331</v>
      </c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>
      <c r="A44" s="7" t="s">
        <v>57</v>
      </c>
      <c r="B44" s="7" t="s">
        <v>332</v>
      </c>
      <c r="C44" s="7" t="s">
        <v>67</v>
      </c>
      <c r="D44" s="7" t="s">
        <v>333</v>
      </c>
      <c r="E44" s="8">
        <v>2.7E-2</v>
      </c>
      <c r="F44" s="7">
        <v>54</v>
      </c>
      <c r="G44" s="8">
        <v>0.2</v>
      </c>
      <c r="H44" s="8">
        <v>0.11700000000000001</v>
      </c>
      <c r="I44" s="7" t="s">
        <v>334</v>
      </c>
      <c r="J44" s="7" t="s">
        <v>335</v>
      </c>
      <c r="K44" s="7">
        <v>21.7</v>
      </c>
      <c r="L44" s="8">
        <v>0.53100000000000003</v>
      </c>
      <c r="M44" s="7">
        <v>1.1599999999999999</v>
      </c>
      <c r="N44" s="7" t="s">
        <v>336</v>
      </c>
      <c r="O44" s="7" t="s">
        <v>337</v>
      </c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>
      <c r="A45" s="7" t="s">
        <v>58</v>
      </c>
      <c r="B45" s="7" t="s">
        <v>338</v>
      </c>
      <c r="C45" s="7" t="s">
        <v>64</v>
      </c>
      <c r="D45" s="7" t="s">
        <v>339</v>
      </c>
      <c r="E45" s="8">
        <v>1.4999999999999999E-2</v>
      </c>
      <c r="F45" s="7">
        <v>51</v>
      </c>
      <c r="G45" s="8">
        <v>0.06</v>
      </c>
      <c r="H45" s="8">
        <v>4.8000000000000001E-2</v>
      </c>
      <c r="I45" s="7" t="s">
        <v>340</v>
      </c>
      <c r="J45" s="7" t="s">
        <v>341</v>
      </c>
      <c r="K45" s="7">
        <v>24.9</v>
      </c>
      <c r="L45" s="8">
        <v>0.375</v>
      </c>
      <c r="M45" s="7">
        <v>0.8</v>
      </c>
      <c r="N45" s="7" t="s">
        <v>342</v>
      </c>
      <c r="O45" s="7" t="s">
        <v>343</v>
      </c>
      <c r="P45" s="4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>
      <c r="A46" s="7" t="s">
        <v>59</v>
      </c>
      <c r="B46" s="7" t="s">
        <v>344</v>
      </c>
      <c r="C46" s="7" t="s">
        <v>67</v>
      </c>
      <c r="D46" s="7" t="s">
        <v>345</v>
      </c>
      <c r="E46" s="8">
        <v>8.0000000000000002E-3</v>
      </c>
      <c r="F46" s="7">
        <v>54</v>
      </c>
      <c r="G46" s="8">
        <v>0</v>
      </c>
      <c r="H46" s="8">
        <v>0</v>
      </c>
      <c r="I46" s="7" t="s">
        <v>346</v>
      </c>
      <c r="J46" s="7" t="s">
        <v>347</v>
      </c>
      <c r="K46" s="7">
        <v>24.7</v>
      </c>
      <c r="L46" s="8">
        <v>0.35199999999999998</v>
      </c>
      <c r="M46" s="7">
        <v>0.43</v>
      </c>
      <c r="N46" s="7" t="s">
        <v>348</v>
      </c>
      <c r="O46" s="7" t="s">
        <v>349</v>
      </c>
      <c r="P46" s="4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>
      <c r="A47" s="7" t="s">
        <v>60</v>
      </c>
      <c r="B47" s="7" t="s">
        <v>350</v>
      </c>
      <c r="C47" s="7" t="s">
        <v>67</v>
      </c>
      <c r="D47" s="7" t="s">
        <v>351</v>
      </c>
      <c r="E47" s="8">
        <v>2.5000000000000001E-2</v>
      </c>
      <c r="F47" s="7">
        <v>52</v>
      </c>
      <c r="G47" s="8">
        <v>4.2999999999999997E-2</v>
      </c>
      <c r="H47" s="8">
        <v>6.4000000000000001E-2</v>
      </c>
      <c r="I47" s="7" t="s">
        <v>352</v>
      </c>
      <c r="J47" s="7" t="s">
        <v>353</v>
      </c>
      <c r="K47" s="7">
        <v>27.3</v>
      </c>
      <c r="L47" s="8">
        <v>0.68200000000000005</v>
      </c>
      <c r="M47" s="7">
        <v>0.82</v>
      </c>
      <c r="N47" s="7" t="s">
        <v>354</v>
      </c>
      <c r="O47" s="7" t="s">
        <v>355</v>
      </c>
      <c r="P47" s="4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>
      <c r="A48" s="7" t="s">
        <v>61</v>
      </c>
      <c r="B48" s="7" t="s">
        <v>356</v>
      </c>
      <c r="C48" s="7" t="s">
        <v>67</v>
      </c>
      <c r="D48" s="7" t="s">
        <v>357</v>
      </c>
      <c r="E48" s="8">
        <v>5.8000000000000003E-2</v>
      </c>
      <c r="F48" s="7">
        <v>52</v>
      </c>
      <c r="G48" s="8">
        <v>1.2999999999999999E-2</v>
      </c>
      <c r="H48" s="8">
        <v>0.01</v>
      </c>
      <c r="I48" s="7" t="s">
        <v>358</v>
      </c>
      <c r="J48" s="7" t="s">
        <v>359</v>
      </c>
      <c r="K48" s="7">
        <v>14.9</v>
      </c>
      <c r="L48" s="8">
        <v>0.86</v>
      </c>
      <c r="M48" s="7">
        <v>0.45</v>
      </c>
      <c r="N48" s="7" t="s">
        <v>360</v>
      </c>
      <c r="O48" s="7" t="s">
        <v>361</v>
      </c>
      <c r="P48" s="4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>
      <c r="A49" s="7" t="s">
        <v>62</v>
      </c>
      <c r="B49" s="7" t="s">
        <v>362</v>
      </c>
      <c r="C49" s="7" t="s">
        <v>70</v>
      </c>
      <c r="D49" s="7" t="s">
        <v>363</v>
      </c>
      <c r="E49" s="8">
        <v>7.0000000000000007E-2</v>
      </c>
      <c r="F49" s="7">
        <v>50</v>
      </c>
      <c r="G49" s="8">
        <v>0.02</v>
      </c>
      <c r="H49" s="8">
        <v>2.1000000000000001E-2</v>
      </c>
      <c r="I49" s="7" t="s">
        <v>364</v>
      </c>
      <c r="J49" s="7" t="s">
        <v>365</v>
      </c>
      <c r="K49" s="7">
        <v>26.9</v>
      </c>
      <c r="L49" s="8">
        <v>1.8049999999999999</v>
      </c>
      <c r="M49" s="7">
        <v>1.18</v>
      </c>
      <c r="N49" s="7" t="s">
        <v>366</v>
      </c>
      <c r="O49" s="7" t="s">
        <v>367</v>
      </c>
      <c r="P49" s="4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>
      <c r="A54" s="2" t="s">
        <v>368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9" width="25.7109375" customWidth="1"/>
  </cols>
  <sheetData>
    <row r="1" spans="1:9">
      <c r="A1" s="1" t="s">
        <v>14</v>
      </c>
      <c r="B1" s="1" t="s">
        <v>0</v>
      </c>
      <c r="C1" s="1" t="s">
        <v>73</v>
      </c>
      <c r="D1" s="1" t="s">
        <v>74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79</v>
      </c>
    </row>
    <row r="2" spans="1:9">
      <c r="A2" s="1" t="s">
        <v>15</v>
      </c>
      <c r="B2" t="str">
        <f>HYPERLINK("https://www.suredividend.com/sure-analysis-ABBV/","Abbvie Inc")</f>
        <v>Abbvie Inc</v>
      </c>
      <c r="C2">
        <v>-5.9583988975776013E-2</v>
      </c>
      <c r="D2">
        <v>5.6545191162000998E-2</v>
      </c>
      <c r="E2">
        <v>3.2897498784745002E-2</v>
      </c>
      <c r="F2">
        <v>-6.5577600347808004E-2</v>
      </c>
      <c r="G2">
        <v>0.16728663406473099</v>
      </c>
      <c r="H2">
        <v>0.44308594074076901</v>
      </c>
      <c r="I2">
        <v>0.80735628684275007</v>
      </c>
    </row>
    <row r="3" spans="1:9">
      <c r="A3" s="1" t="s">
        <v>16</v>
      </c>
      <c r="B3" t="str">
        <f>HYPERLINK("https://www.suredividend.com/sure-analysis-ABM/","ABM Industries Inc.")</f>
        <v>ABM Industries Inc.</v>
      </c>
      <c r="C3">
        <v>3.136895924268E-3</v>
      </c>
      <c r="D3">
        <v>0.102325113532371</v>
      </c>
      <c r="E3">
        <v>3.5895520495422002E-2</v>
      </c>
      <c r="F3">
        <v>1.6460644670877E-2</v>
      </c>
      <c r="G3">
        <v>8.9880581301986007E-2</v>
      </c>
      <c r="H3">
        <v>0.18021607962321301</v>
      </c>
      <c r="I3">
        <v>0.247684715931653</v>
      </c>
    </row>
    <row r="4" spans="1:9">
      <c r="A4" s="1" t="s">
        <v>17</v>
      </c>
      <c r="B4" t="str">
        <f>HYPERLINK("https://www.suredividend.com/sure-analysis-ABT/","Abbott Laboratories")</f>
        <v>Abbott Laboratories</v>
      </c>
      <c r="C4">
        <v>6.4239222714838007E-2</v>
      </c>
      <c r="D4">
        <v>0.19032421089059001</v>
      </c>
      <c r="E4">
        <v>5.2070103192764998E-2</v>
      </c>
      <c r="F4">
        <v>3.2251217117693E-2</v>
      </c>
      <c r="G4">
        <v>-7.924364460208401E-2</v>
      </c>
      <c r="H4">
        <v>3.236928843201E-2</v>
      </c>
      <c r="I4">
        <v>1.0647234621177599</v>
      </c>
    </row>
    <row r="5" spans="1:9">
      <c r="A5" s="1" t="s">
        <v>18</v>
      </c>
      <c r="B5" t="str">
        <f>HYPERLINK("https://www.suredividend.com/sure-analysis-AWR/","American States Water Co.")</f>
        <v>American States Water Co.</v>
      </c>
      <c r="C5">
        <v>1.1084546837644E-2</v>
      </c>
      <c r="D5">
        <v>0.19353357262159099</v>
      </c>
      <c r="E5">
        <v>0.15929027113237601</v>
      </c>
      <c r="F5">
        <v>5.2944354403020007E-3</v>
      </c>
      <c r="G5">
        <v>3.7399454540183001E-2</v>
      </c>
      <c r="H5">
        <v>0.18763602478922101</v>
      </c>
      <c r="I5">
        <v>0.80011802149539002</v>
      </c>
    </row>
    <row r="6" spans="1:9">
      <c r="A6" s="1" t="s">
        <v>19</v>
      </c>
      <c r="B6" t="str">
        <f>HYPERLINK("https://www.suredividend.com/sure-analysis-BDX/","Becton, Dickinson And Co.")</f>
        <v>Becton, Dickinson And Co.</v>
      </c>
      <c r="C6">
        <v>1.8335740651580001E-2</v>
      </c>
      <c r="D6">
        <v>0.14453490333164601</v>
      </c>
      <c r="E6">
        <v>7.7656118111212008E-2</v>
      </c>
      <c r="F6">
        <v>-1.926858041683E-3</v>
      </c>
      <c r="G6">
        <v>-1.1648682046070001E-3</v>
      </c>
      <c r="H6">
        <v>1.5098292278396999E-2</v>
      </c>
      <c r="I6">
        <v>0.180513275134802</v>
      </c>
    </row>
    <row r="7" spans="1:9">
      <c r="A7" s="1" t="s">
        <v>20</v>
      </c>
      <c r="B7" t="str">
        <f>HYPERLINK("https://www.suredividend.com/sure-analysis-BKH/","Black Hills Corporation")</f>
        <v>Black Hills Corporation</v>
      </c>
      <c r="C7">
        <v>3.4668608885651001E-2</v>
      </c>
      <c r="D7">
        <v>0.173785727505882</v>
      </c>
      <c r="E7">
        <v>2.3084579120893001E-2</v>
      </c>
      <c r="F7">
        <v>9.8094967301670007E-3</v>
      </c>
      <c r="G7">
        <v>9.7897255488713003E-2</v>
      </c>
      <c r="H7">
        <v>0.24685346355985999</v>
      </c>
      <c r="I7">
        <v>0.55801710901513402</v>
      </c>
    </row>
    <row r="8" spans="1:9">
      <c r="A8" s="1" t="s">
        <v>21</v>
      </c>
      <c r="B8" t="str">
        <f>HYPERLINK("https://www.suredividend.com/sure-analysis-CBSH/","Commerce Bancshares, Inc.")</f>
        <v>Commerce Bancshares, Inc.</v>
      </c>
      <c r="C8">
        <v>9.8567688279680016E-3</v>
      </c>
      <c r="D8">
        <v>1.4566306557776999E-2</v>
      </c>
      <c r="E8">
        <v>1.4417193574686999E-2</v>
      </c>
      <c r="F8">
        <v>-3.6726898780665998E-2</v>
      </c>
      <c r="G8">
        <v>6.8314674372860007E-3</v>
      </c>
      <c r="H8">
        <v>6.9580650002283001E-2</v>
      </c>
      <c r="I8">
        <v>0.35889050538209311</v>
      </c>
    </row>
    <row r="9" spans="1:9">
      <c r="A9" s="1" t="s">
        <v>22</v>
      </c>
      <c r="B9" t="str">
        <f>HYPERLINK("https://www.suredividend.com/sure-analysis-CDUAF/","Canadian Utilities Ltd.")</f>
        <v>Canadian Utilities Ltd.</v>
      </c>
      <c r="C9">
        <v>5.0916496945010013E-2</v>
      </c>
      <c r="D9">
        <v>0.14021695460024</v>
      </c>
      <c r="E9">
        <v>-7.5268817204301008E-2</v>
      </c>
      <c r="F9">
        <v>4.4150110375274998E-2</v>
      </c>
      <c r="G9">
        <v>-3.5112359550560001E-3</v>
      </c>
      <c r="H9">
        <v>0.10645431684828099</v>
      </c>
      <c r="I9">
        <v>-9.9942441525820002E-3</v>
      </c>
    </row>
    <row r="10" spans="1:9">
      <c r="A10" s="1" t="s">
        <v>23</v>
      </c>
      <c r="B10" t="str">
        <f>HYPERLINK("https://www.suredividend.com/sure-analysis-CINF/","Cincinnati Financial Corp.")</f>
        <v>Cincinnati Financial Corp.</v>
      </c>
      <c r="C10">
        <v>4.1051705600620002E-3</v>
      </c>
      <c r="D10">
        <v>5.7804980013633003E-2</v>
      </c>
      <c r="E10">
        <v>-6.0989521253646997E-2</v>
      </c>
      <c r="F10">
        <v>3.3206367809349999E-3</v>
      </c>
      <c r="G10">
        <v>-9.0610529372137011E-2</v>
      </c>
      <c r="H10">
        <v>0.16362178270980099</v>
      </c>
      <c r="I10">
        <v>0.55641610685380605</v>
      </c>
    </row>
    <row r="11" spans="1:9">
      <c r="A11" s="1" t="s">
        <v>24</v>
      </c>
      <c r="B11" t="str">
        <f>HYPERLINK("https://www.suredividend.com/sure-analysis-CL/","Colgate-Palmolive Co.")</f>
        <v>Colgate-Palmolive Co.</v>
      </c>
      <c r="C11">
        <v>-2.2853619741880001E-2</v>
      </c>
      <c r="D11">
        <v>8.063354003457901E-2</v>
      </c>
      <c r="E11">
        <v>1.0647704072063001E-2</v>
      </c>
      <c r="F11">
        <v>-3.6496648683995013E-2</v>
      </c>
      <c r="G11">
        <v>-6.6490293058197009E-2</v>
      </c>
      <c r="H11">
        <v>-8.3730956793770014E-3</v>
      </c>
      <c r="I11">
        <v>9.6095812489738003E-2</v>
      </c>
    </row>
    <row r="12" spans="1:9">
      <c r="A12" s="1" t="s">
        <v>25</v>
      </c>
      <c r="B12" t="str">
        <f>HYPERLINK("https://www.suredividend.com/sure-analysis-CWT/","California Water Service Group")</f>
        <v>California Water Service Group</v>
      </c>
      <c r="C12">
        <v>2.3106123122620002E-3</v>
      </c>
      <c r="D12">
        <v>0.17991062755002901</v>
      </c>
      <c r="E12">
        <v>9.316667326682701E-2</v>
      </c>
      <c r="F12">
        <v>1.484168865435E-3</v>
      </c>
      <c r="G12">
        <v>9.4445312474020007E-3</v>
      </c>
      <c r="H12">
        <v>0.14485325028607099</v>
      </c>
      <c r="I12">
        <v>0.50855751794718906</v>
      </c>
    </row>
    <row r="13" spans="1:9">
      <c r="A13" s="1" t="s">
        <v>26</v>
      </c>
      <c r="B13" t="str">
        <f>HYPERLINK("https://www.suredividend.com/sure-analysis-DOV/","Dover Corp.")</f>
        <v>Dover Corp.</v>
      </c>
      <c r="C13">
        <v>4.5703564727953998E-2</v>
      </c>
      <c r="D13">
        <v>0.17419732144136199</v>
      </c>
      <c r="E13">
        <v>0.116970919797576</v>
      </c>
      <c r="F13">
        <v>2.9022967284543E-2</v>
      </c>
      <c r="G13">
        <v>-0.190589131913524</v>
      </c>
      <c r="H13">
        <v>0.136803081948702</v>
      </c>
      <c r="I13">
        <v>0.80819436207749007</v>
      </c>
    </row>
    <row r="14" spans="1:9">
      <c r="A14" s="1" t="s">
        <v>27</v>
      </c>
      <c r="B14" t="str">
        <f>HYPERLINK("https://www.suredividend.com/sure-analysis-EMR/","Emerson Electric Co.")</f>
        <v>Emerson Electric Co.</v>
      </c>
      <c r="C14">
        <v>-8.0913299663299007E-2</v>
      </c>
      <c r="D14">
        <v>0.102437731515078</v>
      </c>
      <c r="E14">
        <v>7.567797883371101E-2</v>
      </c>
      <c r="F14">
        <v>-9.0672496356443005E-2</v>
      </c>
      <c r="G14">
        <v>-3.9959026528344002E-2</v>
      </c>
      <c r="H14">
        <v>8.857118644912601E-2</v>
      </c>
      <c r="I14">
        <v>0.37115319713368511</v>
      </c>
    </row>
    <row r="15" spans="1:9">
      <c r="A15" s="1" t="s">
        <v>28</v>
      </c>
      <c r="B15" t="str">
        <f>HYPERLINK("https://www.suredividend.com/sure-analysis-FMCB/","Farmers &amp; Merchants Bancorp")</f>
        <v>Farmers &amp; Merchants Bancorp</v>
      </c>
      <c r="C15">
        <v>-4.1338582677160002E-3</v>
      </c>
      <c r="D15">
        <v>6.2960948214114007E-2</v>
      </c>
      <c r="E15">
        <v>9.7249988748795008E-2</v>
      </c>
      <c r="F15">
        <v>-3.6399306679872012E-2</v>
      </c>
      <c r="G15">
        <v>8.2155009346661007E-2</v>
      </c>
      <c r="H15">
        <v>0.43212778690255499</v>
      </c>
      <c r="I15">
        <v>0.676976364213145</v>
      </c>
    </row>
    <row r="16" spans="1:9">
      <c r="A16" s="1" t="s">
        <v>29</v>
      </c>
      <c r="B16" t="str">
        <f>HYPERLINK("https://www.suredividend.com/sure-analysis-FRT/","Federal Realty Investment Trust.")</f>
        <v>Federal Realty Investment Trust.</v>
      </c>
      <c r="C16">
        <v>7.8502779661832001E-2</v>
      </c>
      <c r="D16">
        <v>0.201539399107523</v>
      </c>
      <c r="E16">
        <v>7.4967096919792003E-2</v>
      </c>
      <c r="F16">
        <v>6.5419635787806005E-2</v>
      </c>
      <c r="G16">
        <v>-0.100039793874418</v>
      </c>
      <c r="H16">
        <v>-0.183358569690275</v>
      </c>
      <c r="I16">
        <v>-0.183358569690275</v>
      </c>
    </row>
    <row r="17" spans="1:9">
      <c r="A17" s="1" t="s">
        <v>30</v>
      </c>
      <c r="B17" t="str">
        <f>HYPERLINK("https://www.suredividend.com/sure-analysis-FUL/","H.B. Fuller Company")</f>
        <v>H.B. Fuller Company</v>
      </c>
      <c r="C17">
        <v>-6.6440677966101008E-2</v>
      </c>
      <c r="D17">
        <v>9.7560975609755005E-2</v>
      </c>
      <c r="E17">
        <v>0.12799508498873599</v>
      </c>
      <c r="F17">
        <v>-3.8676347388997001E-2</v>
      </c>
      <c r="G17">
        <v>-7.3740232903545005E-2</v>
      </c>
      <c r="H17">
        <v>0.30989163191379199</v>
      </c>
      <c r="I17">
        <v>0.33624713488041602</v>
      </c>
    </row>
    <row r="18" spans="1:9">
      <c r="A18" s="1" t="s">
        <v>31</v>
      </c>
      <c r="B18" t="str">
        <f>HYPERLINK("https://www.suredividend.com/sure-analysis-GPC/","Genuine Parts Co.")</f>
        <v>Genuine Parts Co.</v>
      </c>
      <c r="C18">
        <v>-7.9086716392415005E-2</v>
      </c>
      <c r="D18">
        <v>2.9539915200130999E-2</v>
      </c>
      <c r="E18">
        <v>0.14700596976397501</v>
      </c>
      <c r="F18">
        <v>-6.7834706933317002E-2</v>
      </c>
      <c r="G18">
        <v>0.26040433621484299</v>
      </c>
      <c r="H18">
        <v>0.70225932985247608</v>
      </c>
      <c r="I18">
        <v>0.78346168435352503</v>
      </c>
    </row>
    <row r="19" spans="1:9">
      <c r="A19" s="1" t="s">
        <v>32</v>
      </c>
      <c r="B19" t="str">
        <f>HYPERLINK("https://www.suredividend.com/sure-analysis-GRC/","Gorman-Rupp Co.")</f>
        <v>Gorman-Rupp Co.</v>
      </c>
      <c r="C19">
        <v>7.3007103393843004E-2</v>
      </c>
      <c r="D19">
        <v>0.10100138890576101</v>
      </c>
      <c r="E19">
        <v>-3.7774175968063997E-2</v>
      </c>
      <c r="F19">
        <v>6.1280249804839003E-2</v>
      </c>
      <c r="G19">
        <v>-0.29760840699963298</v>
      </c>
      <c r="H19">
        <v>-0.15356861573135799</v>
      </c>
      <c r="I19">
        <v>-6.3579475205003011E-2</v>
      </c>
    </row>
    <row r="20" spans="1:9">
      <c r="A20" s="1" t="s">
        <v>33</v>
      </c>
      <c r="B20" t="str">
        <f>HYPERLINK("https://www.suredividend.com/sure-analysis-GWW/","W.W. Grainger Inc.")</f>
        <v>W.W. Grainger Inc.</v>
      </c>
      <c r="C20">
        <v>-4.4425489568889996E-3</v>
      </c>
      <c r="D20">
        <v>0.106597294304038</v>
      </c>
      <c r="E20">
        <v>0.198976769290066</v>
      </c>
      <c r="F20">
        <v>7.1730337078650007E-3</v>
      </c>
      <c r="G20">
        <v>0.15941141204033701</v>
      </c>
      <c r="H20">
        <v>0.47005687994964002</v>
      </c>
      <c r="I20">
        <v>1.655004814873789</v>
      </c>
    </row>
    <row r="21" spans="1:9">
      <c r="A21" s="1" t="s">
        <v>34</v>
      </c>
      <c r="B21" t="str">
        <f>HYPERLINK("https://www.suredividend.com/sure-analysis-HRL/","Hormel Foods Corp.")</f>
        <v>Hormel Foods Corp.</v>
      </c>
      <c r="C21">
        <v>-8.7297598982490014E-3</v>
      </c>
      <c r="D21">
        <v>-1.001687406301E-3</v>
      </c>
      <c r="E21">
        <v>-4.4895073432528E-2</v>
      </c>
      <c r="F21">
        <v>-1.5476758361159E-2</v>
      </c>
      <c r="G21">
        <v>-6.8523490634043005E-2</v>
      </c>
      <c r="H21">
        <v>4.0706130081261997E-2</v>
      </c>
      <c r="I21">
        <v>0.42234984446039697</v>
      </c>
    </row>
    <row r="22" spans="1:9">
      <c r="A22" s="1" t="s">
        <v>35</v>
      </c>
      <c r="B22" t="str">
        <f>HYPERLINK("https://www.suredividend.com/sure-analysis-ITW/","Illinois Tool Works, Inc.")</f>
        <v>Illinois Tool Works, Inc.</v>
      </c>
      <c r="C22">
        <v>4.3756304951384002E-2</v>
      </c>
      <c r="D22">
        <v>0.20453387658371799</v>
      </c>
      <c r="E22">
        <v>0.21721617475239299</v>
      </c>
      <c r="F22">
        <v>2.7144802541987999E-2</v>
      </c>
      <c r="G22">
        <v>-2.3604705752395001E-2</v>
      </c>
      <c r="H22">
        <v>0.15584555557769</v>
      </c>
      <c r="I22">
        <v>0.48501173742041798</v>
      </c>
    </row>
    <row r="23" spans="1:9">
      <c r="A23" s="1" t="s">
        <v>36</v>
      </c>
      <c r="B23" t="str">
        <f>HYPERLINK("https://www.suredividend.com/sure-analysis-JNJ/","Johnson &amp; Johnson")</f>
        <v>Johnson &amp; Johnson</v>
      </c>
      <c r="C23">
        <v>-3.9448966812772997E-2</v>
      </c>
      <c r="D23">
        <v>2.8581947941829999E-2</v>
      </c>
      <c r="E23">
        <v>1.5241875747840001E-3</v>
      </c>
      <c r="F23">
        <v>-4.4777809227285012E-2</v>
      </c>
      <c r="G23">
        <v>4.7948259650700001E-2</v>
      </c>
      <c r="H23">
        <v>9.3347259893192008E-2</v>
      </c>
      <c r="I23">
        <v>0.30694047820978398</v>
      </c>
    </row>
    <row r="24" spans="1:9">
      <c r="A24" s="1" t="s">
        <v>37</v>
      </c>
      <c r="B24" t="str">
        <f>HYPERLINK("https://www.suredividend.com/sure-analysis-KMB/","Kimberly-Clark Corp.")</f>
        <v>Kimberly-Clark Corp.</v>
      </c>
      <c r="C24">
        <v>-1.8466538631990001E-3</v>
      </c>
      <c r="D24">
        <v>0.21337668553223599</v>
      </c>
      <c r="E24">
        <v>4.7113521890739002E-2</v>
      </c>
      <c r="F24">
        <v>-4.5672191528540003E-3</v>
      </c>
      <c r="G24">
        <v>-1.0947427899728E-2</v>
      </c>
      <c r="H24">
        <v>0.102519730395456</v>
      </c>
      <c r="I24">
        <v>0.37029225059322202</v>
      </c>
    </row>
    <row r="25" spans="1:9">
      <c r="A25" s="1" t="s">
        <v>38</v>
      </c>
      <c r="B25" t="str">
        <f>HYPERLINK("https://www.suredividend.com/sure-analysis-KO/","Coca-Cola Co")</f>
        <v>Coca-Cola Co</v>
      </c>
      <c r="C25">
        <v>-4.3159738811912013E-2</v>
      </c>
      <c r="D25">
        <v>9.8513313622991011E-2</v>
      </c>
      <c r="E25">
        <v>-8.9880560627720006E-3</v>
      </c>
      <c r="F25">
        <v>-5.5494419116491008E-2</v>
      </c>
      <c r="G25">
        <v>1.8230874698962E-2</v>
      </c>
      <c r="H25">
        <v>0.31075724156287199</v>
      </c>
      <c r="I25">
        <v>0.48249774220134112</v>
      </c>
    </row>
    <row r="26" spans="1:9">
      <c r="A26" s="1" t="s">
        <v>39</v>
      </c>
      <c r="B26" t="str">
        <f>HYPERLINK("https://www.suredividend.com/sure-analysis-LANC/","Lancaster Colony Corp.")</f>
        <v>Lancaster Colony Corp.</v>
      </c>
      <c r="C26">
        <v>-2.7372354931569001E-2</v>
      </c>
      <c r="D26">
        <v>0.14225082544658901</v>
      </c>
      <c r="E26">
        <v>0.48836756395830411</v>
      </c>
      <c r="F26">
        <v>-2.3872275722250001E-2</v>
      </c>
      <c r="G26">
        <v>0.19360304626288599</v>
      </c>
      <c r="H26">
        <v>0.143148498901606</v>
      </c>
      <c r="I26">
        <v>0.62570674644242108</v>
      </c>
    </row>
    <row r="27" spans="1:9">
      <c r="A27" s="1" t="s">
        <v>40</v>
      </c>
      <c r="B27" t="str">
        <f>HYPERLINK("https://www.suredividend.com/sure-analysis-LEG/","Leggett &amp; Platt, Inc.")</f>
        <v>Leggett &amp; Platt, Inc.</v>
      </c>
      <c r="C27">
        <v>7.7239632795188001E-2</v>
      </c>
      <c r="D27">
        <v>0.11404289867218299</v>
      </c>
      <c r="E27">
        <v>-8.9883072841447004E-2</v>
      </c>
      <c r="F27">
        <v>5.5848588271796007E-2</v>
      </c>
      <c r="G27">
        <v>-9.130963030214001E-2</v>
      </c>
      <c r="H27">
        <v>-0.16302040675781601</v>
      </c>
      <c r="I27">
        <v>-0.14015498940038201</v>
      </c>
    </row>
    <row r="28" spans="1:9">
      <c r="A28" s="1" t="s">
        <v>41</v>
      </c>
      <c r="B28" t="str">
        <f>HYPERLINK("https://www.suredividend.com/sure-analysis-LOW/","Lowe`s Cos., Inc.")</f>
        <v>Lowe`s Cos., Inc.</v>
      </c>
      <c r="C28">
        <v>1.8271432838793001E-2</v>
      </c>
      <c r="D28">
        <v>0.14711160964666201</v>
      </c>
      <c r="E28">
        <v>7.6652181809089004E-2</v>
      </c>
      <c r="F28">
        <v>2.6550893394900001E-2</v>
      </c>
      <c r="G28">
        <v>-7.257309387312301E-2</v>
      </c>
      <c r="H28">
        <v>0.217681838126247</v>
      </c>
      <c r="I28">
        <v>1.094210281115451</v>
      </c>
    </row>
    <row r="29" spans="1:9">
      <c r="A29" s="1" t="s">
        <v>42</v>
      </c>
      <c r="B29" t="str">
        <f>HYPERLINK("https://www.suredividend.com/sure-analysis-MMM/","3M Co.")</f>
        <v>3M Co.</v>
      </c>
      <c r="C29">
        <v>-1.3243936760200001E-3</v>
      </c>
      <c r="D29">
        <v>7.9150525621886E-2</v>
      </c>
      <c r="E29">
        <v>-7.2886561734689007E-2</v>
      </c>
      <c r="F29">
        <v>6.0873915943959996E-3</v>
      </c>
      <c r="G29">
        <v>-0.27541802344366501</v>
      </c>
      <c r="H29">
        <v>-0.237706155783418</v>
      </c>
      <c r="I29">
        <v>-0.42455191123647601</v>
      </c>
    </row>
    <row r="30" spans="1:9">
      <c r="A30" s="1" t="s">
        <v>43</v>
      </c>
      <c r="B30" t="str">
        <f>HYPERLINK("https://www.suredividend.com/sure-analysis-MO/","Altria Group Inc.")</f>
        <v>Altria Group Inc.</v>
      </c>
      <c r="C30">
        <v>-1.2307692307692001E-2</v>
      </c>
      <c r="D30">
        <v>5.2994144565269997E-2</v>
      </c>
      <c r="E30">
        <v>0.108086516554723</v>
      </c>
      <c r="F30">
        <v>-1.6845329249617E-2</v>
      </c>
      <c r="G30">
        <v>-3.3797729618163012E-2</v>
      </c>
      <c r="H30">
        <v>0.24102164746037899</v>
      </c>
      <c r="I30">
        <v>-9.7095395668710005E-2</v>
      </c>
    </row>
    <row r="31" spans="1:9">
      <c r="A31" s="1" t="s">
        <v>44</v>
      </c>
      <c r="B31" t="str">
        <f>HYPERLINK("https://www.suredividend.com/sure-analysis-MSA/","MSA Safety Inc")</f>
        <v>MSA Safety Inc</v>
      </c>
      <c r="C31">
        <v>-2.1959334565619E-2</v>
      </c>
      <c r="D31">
        <v>0.15018785764034101</v>
      </c>
      <c r="E31">
        <v>4.2716043543721001E-2</v>
      </c>
      <c r="F31">
        <v>-8.2599348082391E-2</v>
      </c>
      <c r="G31">
        <v>-5.2018581238453002E-2</v>
      </c>
      <c r="H31">
        <v>-0.15935572636482301</v>
      </c>
      <c r="I31">
        <v>0.75864498717045303</v>
      </c>
    </row>
    <row r="32" spans="1:9">
      <c r="A32" s="1" t="s">
        <v>45</v>
      </c>
      <c r="B32" t="str">
        <f>HYPERLINK("https://www.suredividend.com/sure-analysis-MSEX/","Middlesex Water Co.")</f>
        <v>Middlesex Water Co.</v>
      </c>
      <c r="C32">
        <v>-7.2036823935558006E-2</v>
      </c>
      <c r="D32">
        <v>2.3821887493858E-2</v>
      </c>
      <c r="E32">
        <v>-9.1786547313483013E-2</v>
      </c>
      <c r="F32">
        <v>2.5041311808821E-2</v>
      </c>
      <c r="G32">
        <v>-0.17384498119021999</v>
      </c>
      <c r="H32">
        <v>0.13920348994084999</v>
      </c>
      <c r="I32">
        <v>1.2693502634067271</v>
      </c>
    </row>
    <row r="33" spans="1:9">
      <c r="A33" s="1" t="s">
        <v>46</v>
      </c>
      <c r="B33" t="str">
        <f>HYPERLINK("https://www.suredividend.com/sure-analysis-NDSN/","Nordson Corp.")</f>
        <v>Nordson Corp.</v>
      </c>
      <c r="C33">
        <v>4.5108905786819999E-3</v>
      </c>
      <c r="D33">
        <v>0.10852204172484101</v>
      </c>
      <c r="E33">
        <v>8.5310250105945007E-2</v>
      </c>
      <c r="F33">
        <v>-1.6405855628469999E-2</v>
      </c>
      <c r="G33">
        <v>1.2825133241386E-2</v>
      </c>
      <c r="H33">
        <v>0.22848238134967999</v>
      </c>
      <c r="I33">
        <v>0.62237211035349804</v>
      </c>
    </row>
    <row r="34" spans="1:9">
      <c r="A34" s="1" t="s">
        <v>47</v>
      </c>
      <c r="B34" t="str">
        <f>HYPERLINK("https://www.suredividend.com/sure-analysis-NFG/","National Fuel Gas Co.")</f>
        <v>National Fuel Gas Co.</v>
      </c>
      <c r="C34">
        <v>-6.2135139827559013E-2</v>
      </c>
      <c r="D34">
        <v>-7.9310921768010009E-2</v>
      </c>
      <c r="E34">
        <v>-0.103828363649646</v>
      </c>
      <c r="F34">
        <v>-6.9826224328593006E-2</v>
      </c>
      <c r="G34">
        <v>3.7675378032349998E-3</v>
      </c>
      <c r="H34">
        <v>0.46737410313985112</v>
      </c>
      <c r="I34">
        <v>0.25982095479365203</v>
      </c>
    </row>
    <row r="35" spans="1:9">
      <c r="A35" s="1" t="s">
        <v>48</v>
      </c>
      <c r="B35" t="str">
        <f>HYPERLINK("https://www.suredividend.com/sure-analysis-NUE/","Nucor Corp.")</f>
        <v>Nucor Corp.</v>
      </c>
      <c r="C35">
        <v>0.14992567105846799</v>
      </c>
      <c r="D35">
        <v>0.23323358393895399</v>
      </c>
      <c r="E35">
        <v>0.31447429165107099</v>
      </c>
      <c r="F35">
        <v>0.16432744101357999</v>
      </c>
      <c r="G35">
        <v>0.554890249894885</v>
      </c>
      <c r="H35">
        <v>1.848065442223076</v>
      </c>
      <c r="I35">
        <v>1.538338890653117</v>
      </c>
    </row>
    <row r="36" spans="1:9">
      <c r="A36" s="1" t="s">
        <v>49</v>
      </c>
      <c r="B36" t="str">
        <f>HYPERLINK("https://www.suredividend.com/sure-analysis-NWN/","Northwest Natural Holding Co")</f>
        <v>Northwest Natural Holding Co</v>
      </c>
      <c r="C36">
        <v>3.2832027112899002E-2</v>
      </c>
      <c r="D36">
        <v>9.1108450719983011E-2</v>
      </c>
      <c r="E36">
        <v>-6.0211240459485997E-2</v>
      </c>
      <c r="F36">
        <v>2.4584996848076999E-2</v>
      </c>
      <c r="G36">
        <v>5.0420620644340997E-2</v>
      </c>
      <c r="H36">
        <v>0.242505090040847</v>
      </c>
      <c r="I36">
        <v>-0.17060301379323201</v>
      </c>
    </row>
    <row r="37" spans="1:9">
      <c r="A37" s="1" t="s">
        <v>50</v>
      </c>
      <c r="B37" t="str">
        <f>HYPERLINK("https://www.suredividend.com/sure-analysis-PEP/","PepsiCo Inc")</f>
        <v>PepsiCo Inc</v>
      </c>
      <c r="C37">
        <v>-6.2627600286928001E-2</v>
      </c>
      <c r="D37">
        <v>-3.034676059627E-3</v>
      </c>
      <c r="E37">
        <v>2.2753064857643002E-2</v>
      </c>
      <c r="F37">
        <v>-5.9670098527620008E-2</v>
      </c>
      <c r="G37">
        <v>2.789132712542E-3</v>
      </c>
      <c r="H37">
        <v>0.27022201219676301</v>
      </c>
      <c r="I37">
        <v>0.62267542766208805</v>
      </c>
    </row>
    <row r="38" spans="1:9">
      <c r="A38" s="1" t="s">
        <v>51</v>
      </c>
      <c r="B38" t="str">
        <f>HYPERLINK("https://www.suredividend.com/sure-analysis-PG/","Procter &amp; Gamble Co.")</f>
        <v>Procter &amp; Gamble Co.</v>
      </c>
      <c r="C38">
        <v>-4.3815801617694002E-2</v>
      </c>
      <c r="D38">
        <v>0.13290406013417</v>
      </c>
      <c r="E38">
        <v>3.023472662786E-2</v>
      </c>
      <c r="F38">
        <v>-5.0756035603454007E-2</v>
      </c>
      <c r="G38">
        <v>-9.4764488073710004E-2</v>
      </c>
      <c r="H38">
        <v>0.14566179858565201</v>
      </c>
      <c r="I38">
        <v>0.79643051004201704</v>
      </c>
    </row>
    <row r="39" spans="1:9">
      <c r="A39" s="1" t="s">
        <v>52</v>
      </c>
      <c r="B39" t="str">
        <f>HYPERLINK("https://www.suredividend.com/sure-analysis-PPG/","PPG Industries, Inc.")</f>
        <v>PPG Industries, Inc.</v>
      </c>
      <c r="C39">
        <v>5.0016030779095007E-2</v>
      </c>
      <c r="D39">
        <v>0.21484259442155401</v>
      </c>
      <c r="E39">
        <v>0.101920959461926</v>
      </c>
      <c r="F39">
        <v>4.1832352473357003E-2</v>
      </c>
      <c r="G39">
        <v>-0.164248196594343</v>
      </c>
      <c r="H39">
        <v>-6.3448838926783005E-2</v>
      </c>
      <c r="I39">
        <v>0.20463757880720601</v>
      </c>
    </row>
    <row r="40" spans="1:9">
      <c r="A40" s="1" t="s">
        <v>53</v>
      </c>
      <c r="B40" t="str">
        <f>HYPERLINK("https://www.suredividend.com/sure-analysis-PH/","Parker-Hannifin Corp.")</f>
        <v>Parker-Hannifin Corp.</v>
      </c>
      <c r="C40">
        <v>6.5243179122181999E-2</v>
      </c>
      <c r="D40">
        <v>0.18533863601423001</v>
      </c>
      <c r="E40">
        <v>0.16704686534850799</v>
      </c>
      <c r="F40">
        <v>4.9209621993127013E-2</v>
      </c>
      <c r="G40">
        <v>-6.8617357800730009E-3</v>
      </c>
      <c r="H40">
        <v>0.10204928757704</v>
      </c>
      <c r="I40">
        <v>0.583261772307334</v>
      </c>
    </row>
    <row r="41" spans="1:9">
      <c r="A41" s="1" t="s">
        <v>54</v>
      </c>
      <c r="B41" t="str">
        <f>HYPERLINK("https://www.suredividend.com/sure-analysis-SCL/","Stepan Co.")</f>
        <v>Stepan Co.</v>
      </c>
      <c r="C41">
        <v>1.0061486864169E-2</v>
      </c>
      <c r="D41">
        <v>0.140196174316876</v>
      </c>
      <c r="E41">
        <v>5.6655114475843003E-2</v>
      </c>
      <c r="F41">
        <v>1.8410670674431001E-2</v>
      </c>
      <c r="G41">
        <v>-3.6422552084907002E-2</v>
      </c>
      <c r="H41">
        <v>-9.2364966057865011E-2</v>
      </c>
      <c r="I41">
        <v>0.41445557419694801</v>
      </c>
    </row>
    <row r="42" spans="1:9">
      <c r="A42" s="1" t="s">
        <v>55</v>
      </c>
      <c r="B42" t="str">
        <f>HYPERLINK("https://www.suredividend.com/sure-analysis-SJW/","SJW Group")</f>
        <v>SJW Group</v>
      </c>
      <c r="C42">
        <v>-4.6404002501563013E-2</v>
      </c>
      <c r="D42">
        <v>0.25595731326613103</v>
      </c>
      <c r="E42">
        <v>0.23242851785275401</v>
      </c>
      <c r="F42">
        <v>-6.0968099519645012E-2</v>
      </c>
      <c r="G42">
        <v>0.14744969372243799</v>
      </c>
      <c r="H42">
        <v>0.18155021123464499</v>
      </c>
      <c r="I42">
        <v>0.39815254607173001</v>
      </c>
    </row>
    <row r="43" spans="1:9">
      <c r="A43" s="1" t="s">
        <v>56</v>
      </c>
      <c r="B43" t="str">
        <f>HYPERLINK("https://www.suredividend.com/sure-analysis-SWK/","Stanley Black &amp; Decker Inc")</f>
        <v>Stanley Black &amp; Decker Inc</v>
      </c>
      <c r="C43">
        <v>0.15007369690472999</v>
      </c>
      <c r="D43">
        <v>0.20154382212167701</v>
      </c>
      <c r="E43">
        <v>-0.23409153779570399</v>
      </c>
      <c r="F43">
        <v>0.14257188498402501</v>
      </c>
      <c r="G43">
        <v>-0.50775643492468903</v>
      </c>
      <c r="H43">
        <v>-0.48931688770683401</v>
      </c>
      <c r="I43">
        <v>-0.45926330531683401</v>
      </c>
    </row>
    <row r="44" spans="1:9">
      <c r="A44" s="1" t="s">
        <v>57</v>
      </c>
      <c r="B44" t="str">
        <f>HYPERLINK("https://www.suredividend.com/sure-analysis-TGT/","Target Corp")</f>
        <v>Target Corp</v>
      </c>
      <c r="C44">
        <v>0.132356020942408</v>
      </c>
      <c r="D44">
        <v>5.7172427097399003E-2</v>
      </c>
      <c r="E44">
        <v>5.6423335226355002E-2</v>
      </c>
      <c r="F44">
        <v>8.8365539452496006E-2</v>
      </c>
      <c r="G44">
        <v>-0.24801050309724501</v>
      </c>
      <c r="H44">
        <v>-0.10557481471597099</v>
      </c>
      <c r="I44">
        <v>1.293271881582853</v>
      </c>
    </row>
    <row r="45" spans="1:9">
      <c r="A45" s="1" t="s">
        <v>58</v>
      </c>
      <c r="B45" t="str">
        <f>HYPERLINK("https://www.suredividend.com/sure-analysis-TNC/","Tennant Co.")</f>
        <v>Tennant Co.</v>
      </c>
      <c r="C45">
        <v>0.118925194891358</v>
      </c>
      <c r="D45">
        <v>0.178217130082436</v>
      </c>
      <c r="E45">
        <v>8.8649226116607013E-2</v>
      </c>
      <c r="F45">
        <v>9.5663472470358002E-2</v>
      </c>
      <c r="G45">
        <v>-0.106342109620798</v>
      </c>
      <c r="H45">
        <v>-5.9187771951355002E-2</v>
      </c>
      <c r="I45">
        <v>-9.3586676711110012E-3</v>
      </c>
    </row>
    <row r="46" spans="1:9">
      <c r="A46" s="1" t="s">
        <v>59</v>
      </c>
      <c r="B46" t="str">
        <f>HYPERLINK("https://www.suredividend.com/sure-analysis-TR/","Tootsie Roll Industries, Inc.")</f>
        <v>Tootsie Roll Industries, Inc.</v>
      </c>
      <c r="C46">
        <v>-1.847575057736E-3</v>
      </c>
      <c r="D46">
        <v>0.143041516579655</v>
      </c>
      <c r="E46">
        <v>0.25618720153927899</v>
      </c>
      <c r="F46">
        <v>1.5268968757340001E-2</v>
      </c>
      <c r="G46">
        <v>0.31371774218061299</v>
      </c>
      <c r="H46">
        <v>0.5727515874893101</v>
      </c>
      <c r="I46">
        <v>0.38010754748310699</v>
      </c>
    </row>
    <row r="47" spans="1:9">
      <c r="A47" s="1" t="s">
        <v>60</v>
      </c>
      <c r="B47" t="str">
        <f>HYPERLINK("https://www.suredividend.com/sure-analysis-SYY/","Sysco Corp.")</f>
        <v>Sysco Corp.</v>
      </c>
      <c r="C47">
        <v>6.454117907210001E-4</v>
      </c>
      <c r="D47">
        <v>1.464409236742E-2</v>
      </c>
      <c r="E47">
        <v>-0.106400665004156</v>
      </c>
      <c r="F47">
        <v>2.4597987138220999E-2</v>
      </c>
      <c r="G47">
        <v>2.2034877613194E-2</v>
      </c>
      <c r="H47">
        <v>5.9967205434527007E-2</v>
      </c>
      <c r="I47">
        <v>0.38665193842645301</v>
      </c>
    </row>
    <row r="48" spans="1:9">
      <c r="A48" s="1" t="s">
        <v>61</v>
      </c>
      <c r="B48" t="str">
        <f>HYPERLINK("https://www.suredividend.com/sure-analysis-UVV/","Universal Corp.")</f>
        <v>Universal Corp.</v>
      </c>
      <c r="C48">
        <v>3.8395831146148002E-2</v>
      </c>
      <c r="D48">
        <v>0.19064034125853299</v>
      </c>
      <c r="E48">
        <v>2.6037589943322E-2</v>
      </c>
      <c r="F48">
        <v>4.5671228663692998E-2</v>
      </c>
      <c r="G48">
        <v>3.2985270465546002E-2</v>
      </c>
      <c r="H48">
        <v>0.189487033716709</v>
      </c>
      <c r="I48">
        <v>0.40338566792386599</v>
      </c>
    </row>
    <row r="49" spans="1:9">
      <c r="A49" s="1" t="s">
        <v>62</v>
      </c>
      <c r="B49" t="str">
        <f>HYPERLINK("https://www.suredividend.com/sure-analysis-VFC/","VF Corp.")</f>
        <v>VF Corp.</v>
      </c>
      <c r="C49">
        <v>0.16567342073897401</v>
      </c>
      <c r="D49">
        <v>8.3080466898491009E-2</v>
      </c>
      <c r="E49">
        <v>-0.36991979040276601</v>
      </c>
      <c r="F49">
        <v>6.2658457080767005E-2</v>
      </c>
      <c r="G49">
        <v>-0.537323224040269</v>
      </c>
      <c r="H49">
        <v>-0.61584388649718702</v>
      </c>
      <c r="I49">
        <v>-0.54895054905354901</v>
      </c>
    </row>
  </sheetData>
  <autoFilter ref="A1:I49"/>
  <conditionalFormatting sqref="A1:I1">
    <cfRule type="cellIs" dxfId="9" priority="10" operator="notEqual">
      <formula>-13.345</formula>
    </cfRule>
  </conditionalFormatting>
  <conditionalFormatting sqref="A2:A49">
    <cfRule type="cellIs" dxfId="8" priority="1" operator="notEqual">
      <formula>"None"</formula>
    </cfRule>
  </conditionalFormatting>
  <conditionalFormatting sqref="B2:B49">
    <cfRule type="cellIs" dxfId="7" priority="2" operator="notEqual">
      <formula>"None"</formula>
    </cfRule>
  </conditionalFormatting>
  <conditionalFormatting sqref="C2:C49">
    <cfRule type="cellIs" dxfId="6" priority="3" operator="notEqual">
      <formula>"None"</formula>
    </cfRule>
  </conditionalFormatting>
  <conditionalFormatting sqref="D2:D49">
    <cfRule type="cellIs" dxfId="5" priority="4" operator="notEqual">
      <formula>"None"</formula>
    </cfRule>
  </conditionalFormatting>
  <conditionalFormatting sqref="E2:E49">
    <cfRule type="cellIs" dxfId="4" priority="5" operator="notEqual">
      <formula>"None"</formula>
    </cfRule>
  </conditionalFormatting>
  <conditionalFormatting sqref="F2:F49">
    <cfRule type="cellIs" dxfId="3" priority="6" operator="notEqual">
      <formula>"None"</formula>
    </cfRule>
  </conditionalFormatting>
  <conditionalFormatting sqref="G2:G49">
    <cfRule type="cellIs" dxfId="2" priority="7" operator="notEqual">
      <formula>"None"</formula>
    </cfRule>
  </conditionalFormatting>
  <conditionalFormatting sqref="H2:H49">
    <cfRule type="cellIs" dxfId="1" priority="8" operator="notEqual">
      <formula>"None"</formula>
    </cfRule>
  </conditionalFormatting>
  <conditionalFormatting sqref="I2:I49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hidden="1" customWidth="1"/>
  </cols>
  <sheetData>
    <row r="1" spans="1:2">
      <c r="A1" s="1" t="s">
        <v>80</v>
      </c>
      <c r="B1" s="1"/>
    </row>
    <row r="2" spans="1:2">
      <c r="A2" s="1" t="s">
        <v>81</v>
      </c>
    </row>
    <row r="3" spans="1:2">
      <c r="A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2023-01-21T12:44:48Z</dcterms:created>
  <dcterms:modified xsi:type="dcterms:W3CDTF">2023-01-22T09:52:21Z</dcterms:modified>
</cp:coreProperties>
</file>